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tborneman\Documents\Eagles\REA-Mitigation\REA - Power Pole Retrofit\"/>
    </mc:Choice>
  </mc:AlternateContent>
  <bookViews>
    <workbookView xWindow="0" yWindow="0" windowWidth="19200" windowHeight="7050" tabRatio="849"/>
  </bookViews>
  <sheets>
    <sheet name="Intro &amp; Background" sheetId="27" r:id="rId1"/>
    <sheet name="Mitigation Owed" sheetId="20" r:id="rId2"/>
    <sheet name="Relative Productivity of Mitig" sheetId="22" r:id="rId3"/>
    <sheet name="Total Losses" sheetId="28" r:id="rId4"/>
    <sheet name="Debit Inputs" sheetId="1" r:id="rId5"/>
    <sheet name="Losses per Territory" sheetId="2" r:id="rId6"/>
    <sheet name="Credit Inputs" sheetId="18" r:id="rId7"/>
    <sheet name="Avoided Loss" sheetId="21" r:id="rId8"/>
  </sheets>
  <definedNames>
    <definedName name="_xlnm.Print_Area" localSheetId="5">'Losses per Territory'!$H$36</definedName>
  </definedNames>
  <calcPr calcId="162913"/>
</workbook>
</file>

<file path=xl/calcChain.xml><?xml version="1.0" encoding="utf-8"?>
<calcChain xmlns="http://schemas.openxmlformats.org/spreadsheetml/2006/main">
  <c r="G4" i="28" l="1"/>
  <c r="H4" i="28" s="1"/>
  <c r="I4" i="28" s="1"/>
  <c r="J4" i="28" s="1"/>
  <c r="K4" i="28" s="1"/>
  <c r="L4" i="28" s="1"/>
  <c r="M4" i="28" s="1"/>
  <c r="N4" i="28" s="1"/>
  <c r="O4" i="28" s="1"/>
  <c r="F4" i="28"/>
  <c r="F11" i="1"/>
  <c r="F10" i="1"/>
  <c r="F9" i="1"/>
  <c r="F8" i="1"/>
  <c r="F7" i="1"/>
  <c r="F6" i="1"/>
  <c r="C5" i="2" l="1"/>
  <c r="J4" i="1"/>
  <c r="J4" i="18" s="1"/>
  <c r="D18" i="28"/>
  <c r="A6" i="28" l="1"/>
  <c r="A7" i="28" s="1"/>
  <c r="A8" i="28" s="1"/>
  <c r="A9" i="28" s="1"/>
  <c r="A10" i="28" s="1"/>
  <c r="A11" i="28" s="1"/>
  <c r="A12" i="28" s="1"/>
  <c r="A13" i="28" s="1"/>
  <c r="A14" i="28" s="1"/>
  <c r="A15" i="28" s="1"/>
  <c r="B6" i="22" l="1"/>
  <c r="C5" i="21"/>
  <c r="C6" i="21" s="1"/>
  <c r="J5" i="18"/>
  <c r="F11" i="18"/>
  <c r="F10" i="18"/>
  <c r="F9" i="18"/>
  <c r="F8" i="18"/>
  <c r="F7" i="18"/>
  <c r="F6" i="18"/>
  <c r="B42" i="18"/>
  <c r="A43" i="18"/>
  <c r="A44" i="18"/>
  <c r="A45" i="18" s="1"/>
  <c r="A46" i="18" s="1"/>
  <c r="A47" i="18" s="1"/>
  <c r="A48" i="18" s="1"/>
  <c r="A49" i="18" s="1"/>
  <c r="A50" i="18" s="1"/>
  <c r="A51" i="18" s="1"/>
  <c r="A52" i="18" s="1"/>
  <c r="A53" i="18" s="1"/>
  <c r="A54" i="18" s="1"/>
  <c r="A55" i="18" s="1"/>
  <c r="A56" i="18" s="1"/>
  <c r="A57" i="18" s="1"/>
  <c r="A58" i="18" s="1"/>
  <c r="A59" i="18" s="1"/>
  <c r="A60" i="18" s="1"/>
  <c r="A61" i="18" s="1"/>
  <c r="A62" i="18" s="1"/>
  <c r="A63" i="18" s="1"/>
  <c r="A64" i="18" s="1"/>
  <c r="A65" i="18" s="1"/>
  <c r="A66" i="18" s="1"/>
  <c r="A67" i="18" s="1"/>
  <c r="B43" i="18"/>
  <c r="A43" i="1"/>
  <c r="A44" i="1" s="1"/>
  <c r="D5" i="2"/>
  <c r="E5" i="2" s="1"/>
  <c r="B42" i="1"/>
  <c r="B36" i="1"/>
  <c r="F5" i="21" l="1"/>
  <c r="G6" i="21" s="1"/>
  <c r="A10" i="22"/>
  <c r="A11" i="22" s="1"/>
  <c r="A12" i="22" s="1"/>
  <c r="A13" i="22" s="1"/>
  <c r="A14" i="22" s="1"/>
  <c r="B67" i="18"/>
  <c r="AE5" i="21" s="1"/>
  <c r="AF6" i="21" s="1"/>
  <c r="AG7" i="21" s="1"/>
  <c r="AH8" i="21" s="1"/>
  <c r="AI9" i="21" s="1"/>
  <c r="A68" i="18"/>
  <c r="A69" i="18" s="1"/>
  <c r="A70" i="18" s="1"/>
  <c r="A71" i="18" s="1"/>
  <c r="B47" i="18"/>
  <c r="K5" i="21" s="1"/>
  <c r="L6" i="21" s="1"/>
  <c r="M7" i="21" s="1"/>
  <c r="N8" i="21" s="1"/>
  <c r="O9" i="21" s="1"/>
  <c r="P10" i="21" s="1"/>
  <c r="Q11" i="21" s="1"/>
  <c r="R12" i="21" s="1"/>
  <c r="S13" i="21" s="1"/>
  <c r="T14" i="21" s="1"/>
  <c r="U15" i="21" s="1"/>
  <c r="V16" i="21" s="1"/>
  <c r="W17" i="21" s="1"/>
  <c r="X18" i="21" s="1"/>
  <c r="Y19" i="21" s="1"/>
  <c r="Z20" i="21" s="1"/>
  <c r="AA21" i="21" s="1"/>
  <c r="AB22" i="21" s="1"/>
  <c r="AC23" i="21" s="1"/>
  <c r="AD24" i="21" s="1"/>
  <c r="AE25" i="21" s="1"/>
  <c r="AF26" i="21" s="1"/>
  <c r="AG27" i="21" s="1"/>
  <c r="AH28" i="21" s="1"/>
  <c r="AI29" i="21" s="1"/>
  <c r="B51" i="18"/>
  <c r="O5" i="21" s="1"/>
  <c r="P6" i="21" s="1"/>
  <c r="Q7" i="21" s="1"/>
  <c r="R8" i="21" s="1"/>
  <c r="S9" i="21" s="1"/>
  <c r="T10" i="21" s="1"/>
  <c r="U11" i="21" s="1"/>
  <c r="V12" i="21" s="1"/>
  <c r="W13" i="21" s="1"/>
  <c r="X14" i="21" s="1"/>
  <c r="Y15" i="21" s="1"/>
  <c r="Z16" i="21" s="1"/>
  <c r="AA17" i="21" s="1"/>
  <c r="AB18" i="21" s="1"/>
  <c r="AC19" i="21" s="1"/>
  <c r="AD20" i="21" s="1"/>
  <c r="AE21" i="21" s="1"/>
  <c r="AF22" i="21" s="1"/>
  <c r="AG23" i="21" s="1"/>
  <c r="AH24" i="21" s="1"/>
  <c r="AI25" i="21" s="1"/>
  <c r="B55" i="18"/>
  <c r="S5" i="21" s="1"/>
  <c r="T6" i="21" s="1"/>
  <c r="U7" i="21" s="1"/>
  <c r="V8" i="21" s="1"/>
  <c r="W9" i="21" s="1"/>
  <c r="X10" i="21" s="1"/>
  <c r="Y11" i="21" s="1"/>
  <c r="Z12" i="21" s="1"/>
  <c r="AA13" i="21" s="1"/>
  <c r="AB14" i="21" s="1"/>
  <c r="AC15" i="21" s="1"/>
  <c r="AD16" i="21" s="1"/>
  <c r="AE17" i="21" s="1"/>
  <c r="AF18" i="21" s="1"/>
  <c r="AG19" i="21" s="1"/>
  <c r="AH20" i="21" s="1"/>
  <c r="AI21" i="21" s="1"/>
  <c r="B59" i="18"/>
  <c r="W5" i="21" s="1"/>
  <c r="X6" i="21" s="1"/>
  <c r="Y7" i="21" s="1"/>
  <c r="Z8" i="21" s="1"/>
  <c r="AA9" i="21" s="1"/>
  <c r="AB10" i="21" s="1"/>
  <c r="AC11" i="21" s="1"/>
  <c r="AD12" i="21" s="1"/>
  <c r="AE13" i="21" s="1"/>
  <c r="AF14" i="21" s="1"/>
  <c r="AG15" i="21" s="1"/>
  <c r="AH16" i="21" s="1"/>
  <c r="AI17" i="21" s="1"/>
  <c r="B63" i="18"/>
  <c r="B46" i="18"/>
  <c r="J5" i="21" s="1"/>
  <c r="K6" i="21" s="1"/>
  <c r="L7" i="21" s="1"/>
  <c r="M8" i="21" s="1"/>
  <c r="N9" i="21" s="1"/>
  <c r="O10" i="21" s="1"/>
  <c r="P11" i="21" s="1"/>
  <c r="Q12" i="21" s="1"/>
  <c r="R13" i="21" s="1"/>
  <c r="S14" i="21" s="1"/>
  <c r="T15" i="21" s="1"/>
  <c r="U16" i="21" s="1"/>
  <c r="V17" i="21" s="1"/>
  <c r="W18" i="21" s="1"/>
  <c r="X19" i="21" s="1"/>
  <c r="Y20" i="21" s="1"/>
  <c r="Z21" i="21" s="1"/>
  <c r="AA22" i="21" s="1"/>
  <c r="AB23" i="21" s="1"/>
  <c r="AC24" i="21" s="1"/>
  <c r="AD25" i="21" s="1"/>
  <c r="AE26" i="21" s="1"/>
  <c r="AF27" i="21" s="1"/>
  <c r="AG28" i="21" s="1"/>
  <c r="AH29" i="21" s="1"/>
  <c r="AI30" i="21" s="1"/>
  <c r="B48" i="18"/>
  <c r="L5" i="21" s="1"/>
  <c r="M6" i="21" s="1"/>
  <c r="N7" i="21" s="1"/>
  <c r="O8" i="21" s="1"/>
  <c r="P9" i="21" s="1"/>
  <c r="Q10" i="21" s="1"/>
  <c r="R11" i="21" s="1"/>
  <c r="S12" i="21" s="1"/>
  <c r="T13" i="21" s="1"/>
  <c r="U14" i="21" s="1"/>
  <c r="V15" i="21" s="1"/>
  <c r="W16" i="21" s="1"/>
  <c r="X17" i="21" s="1"/>
  <c r="Y18" i="21" s="1"/>
  <c r="Z19" i="21" s="1"/>
  <c r="AA20" i="21" s="1"/>
  <c r="AB21" i="21" s="1"/>
  <c r="AC22" i="21" s="1"/>
  <c r="AD23" i="21" s="1"/>
  <c r="AE24" i="21" s="1"/>
  <c r="AF25" i="21" s="1"/>
  <c r="AG26" i="21" s="1"/>
  <c r="AH27" i="21" s="1"/>
  <c r="AI28" i="21" s="1"/>
  <c r="B52" i="18"/>
  <c r="P5" i="21" s="1"/>
  <c r="Q6" i="21" s="1"/>
  <c r="R7" i="21" s="1"/>
  <c r="S8" i="21" s="1"/>
  <c r="T9" i="21" s="1"/>
  <c r="U10" i="21" s="1"/>
  <c r="V11" i="21" s="1"/>
  <c r="W12" i="21" s="1"/>
  <c r="X13" i="21" s="1"/>
  <c r="Y14" i="21" s="1"/>
  <c r="Z15" i="21" s="1"/>
  <c r="AA16" i="21" s="1"/>
  <c r="AB17" i="21" s="1"/>
  <c r="AC18" i="21" s="1"/>
  <c r="AD19" i="21" s="1"/>
  <c r="AE20" i="21" s="1"/>
  <c r="AF21" i="21" s="1"/>
  <c r="AG22" i="21" s="1"/>
  <c r="AH23" i="21" s="1"/>
  <c r="AI24" i="21" s="1"/>
  <c r="B56" i="18"/>
  <c r="T5" i="21" s="1"/>
  <c r="U6" i="21" s="1"/>
  <c r="V7" i="21" s="1"/>
  <c r="W8" i="21" s="1"/>
  <c r="X9" i="21" s="1"/>
  <c r="Y10" i="21" s="1"/>
  <c r="Z11" i="21" s="1"/>
  <c r="AA12" i="21" s="1"/>
  <c r="AB13" i="21" s="1"/>
  <c r="AC14" i="21" s="1"/>
  <c r="AD15" i="21" s="1"/>
  <c r="AE16" i="21" s="1"/>
  <c r="AF17" i="21" s="1"/>
  <c r="AG18" i="21" s="1"/>
  <c r="AH19" i="21" s="1"/>
  <c r="AI20" i="21" s="1"/>
  <c r="B60" i="18"/>
  <c r="X5" i="21" s="1"/>
  <c r="Y6" i="21" s="1"/>
  <c r="Z7" i="21" s="1"/>
  <c r="AA8" i="21" s="1"/>
  <c r="AB9" i="21" s="1"/>
  <c r="AC10" i="21" s="1"/>
  <c r="AD11" i="21" s="1"/>
  <c r="AE12" i="21" s="1"/>
  <c r="AF13" i="21" s="1"/>
  <c r="AG14" i="21" s="1"/>
  <c r="AH15" i="21" s="1"/>
  <c r="AI16" i="21" s="1"/>
  <c r="B64" i="18"/>
  <c r="AB5" i="21" s="1"/>
  <c r="AC6" i="21" s="1"/>
  <c r="AD7" i="21" s="1"/>
  <c r="AE8" i="21" s="1"/>
  <c r="AF9" i="21" s="1"/>
  <c r="AG10" i="21" s="1"/>
  <c r="AH11" i="21" s="1"/>
  <c r="AI12" i="21" s="1"/>
  <c r="B68" i="18"/>
  <c r="AF5" i="21" s="1"/>
  <c r="AG6" i="21" s="1"/>
  <c r="AH7" i="21" s="1"/>
  <c r="AI8" i="21" s="1"/>
  <c r="B44" i="18"/>
  <c r="H5" i="21" s="1"/>
  <c r="I6" i="21" s="1"/>
  <c r="J7" i="21" s="1"/>
  <c r="K8" i="21" s="1"/>
  <c r="L9" i="21" s="1"/>
  <c r="M10" i="21" s="1"/>
  <c r="N11" i="21" s="1"/>
  <c r="O12" i="21" s="1"/>
  <c r="P13" i="21" s="1"/>
  <c r="Q14" i="21" s="1"/>
  <c r="R15" i="21" s="1"/>
  <c r="S16" i="21" s="1"/>
  <c r="T17" i="21" s="1"/>
  <c r="U18" i="21" s="1"/>
  <c r="V19" i="21" s="1"/>
  <c r="W20" i="21" s="1"/>
  <c r="X21" i="21" s="1"/>
  <c r="Y22" i="21" s="1"/>
  <c r="Z23" i="21" s="1"/>
  <c r="AA24" i="21" s="1"/>
  <c r="AB25" i="21" s="1"/>
  <c r="AC26" i="21" s="1"/>
  <c r="AD27" i="21" s="1"/>
  <c r="AE28" i="21" s="1"/>
  <c r="AF29" i="21" s="1"/>
  <c r="AG30" i="21" s="1"/>
  <c r="AH31" i="21" s="1"/>
  <c r="AI32" i="21" s="1"/>
  <c r="B49" i="18"/>
  <c r="M5" i="21" s="1"/>
  <c r="N6" i="21" s="1"/>
  <c r="O7" i="21" s="1"/>
  <c r="P8" i="21" s="1"/>
  <c r="Q9" i="21" s="1"/>
  <c r="R10" i="21" s="1"/>
  <c r="S11" i="21" s="1"/>
  <c r="T12" i="21" s="1"/>
  <c r="U13" i="21" s="1"/>
  <c r="V14" i="21" s="1"/>
  <c r="W15" i="21" s="1"/>
  <c r="X16" i="21" s="1"/>
  <c r="Y17" i="21" s="1"/>
  <c r="Z18" i="21" s="1"/>
  <c r="AA19" i="21" s="1"/>
  <c r="AB20" i="21" s="1"/>
  <c r="AC21" i="21" s="1"/>
  <c r="AD22" i="21" s="1"/>
  <c r="AE23" i="21" s="1"/>
  <c r="AF24" i="21" s="1"/>
  <c r="AG25" i="21" s="1"/>
  <c r="AH26" i="21" s="1"/>
  <c r="AI27" i="21" s="1"/>
  <c r="B53" i="18"/>
  <c r="B57" i="18"/>
  <c r="U5" i="21" s="1"/>
  <c r="V6" i="21" s="1"/>
  <c r="W7" i="21" s="1"/>
  <c r="X8" i="21" s="1"/>
  <c r="Y9" i="21" s="1"/>
  <c r="Z10" i="21" s="1"/>
  <c r="AA11" i="21" s="1"/>
  <c r="AB12" i="21" s="1"/>
  <c r="AC13" i="21" s="1"/>
  <c r="AD14" i="21" s="1"/>
  <c r="AE15" i="21" s="1"/>
  <c r="AF16" i="21" s="1"/>
  <c r="AG17" i="21" s="1"/>
  <c r="AH18" i="21" s="1"/>
  <c r="AI19" i="21" s="1"/>
  <c r="B61" i="18"/>
  <c r="Y5" i="21" s="1"/>
  <c r="Z6" i="21" s="1"/>
  <c r="AA7" i="21" s="1"/>
  <c r="AB8" i="21" s="1"/>
  <c r="AC9" i="21" s="1"/>
  <c r="AD10" i="21" s="1"/>
  <c r="AE11" i="21" s="1"/>
  <c r="AF12" i="21" s="1"/>
  <c r="AG13" i="21" s="1"/>
  <c r="AH14" i="21" s="1"/>
  <c r="AI15" i="21" s="1"/>
  <c r="B65" i="18"/>
  <c r="AC5" i="21" s="1"/>
  <c r="AD6" i="21" s="1"/>
  <c r="AE7" i="21" s="1"/>
  <c r="AF8" i="21" s="1"/>
  <c r="AG9" i="21" s="1"/>
  <c r="AH10" i="21" s="1"/>
  <c r="AI11" i="21" s="1"/>
  <c r="D5" i="21"/>
  <c r="E5" i="21" s="1"/>
  <c r="B45" i="18"/>
  <c r="I5" i="21" s="1"/>
  <c r="J6" i="21" s="1"/>
  <c r="K7" i="21" s="1"/>
  <c r="L8" i="21" s="1"/>
  <c r="M9" i="21" s="1"/>
  <c r="N10" i="21" s="1"/>
  <c r="O11" i="21" s="1"/>
  <c r="P12" i="21" s="1"/>
  <c r="Q13" i="21" s="1"/>
  <c r="R14" i="21" s="1"/>
  <c r="S15" i="21" s="1"/>
  <c r="T16" i="21" s="1"/>
  <c r="U17" i="21" s="1"/>
  <c r="V18" i="21" s="1"/>
  <c r="W19" i="21" s="1"/>
  <c r="X20" i="21" s="1"/>
  <c r="Y21" i="21" s="1"/>
  <c r="Z22" i="21" s="1"/>
  <c r="AA23" i="21" s="1"/>
  <c r="AB24" i="21" s="1"/>
  <c r="AC25" i="21" s="1"/>
  <c r="AD26" i="21" s="1"/>
  <c r="AE27" i="21" s="1"/>
  <c r="AF28" i="21" s="1"/>
  <c r="AG29" i="21" s="1"/>
  <c r="AH30" i="21" s="1"/>
  <c r="AI31" i="21" s="1"/>
  <c r="B50" i="18"/>
  <c r="N5" i="21" s="1"/>
  <c r="O6" i="21" s="1"/>
  <c r="P7" i="21" s="1"/>
  <c r="Q8" i="21" s="1"/>
  <c r="R9" i="21" s="1"/>
  <c r="S10" i="21" s="1"/>
  <c r="T11" i="21" s="1"/>
  <c r="U12" i="21" s="1"/>
  <c r="V13" i="21" s="1"/>
  <c r="W14" i="21" s="1"/>
  <c r="X15" i="21" s="1"/>
  <c r="Y16" i="21" s="1"/>
  <c r="Z17" i="21" s="1"/>
  <c r="AA18" i="21" s="1"/>
  <c r="AB19" i="21" s="1"/>
  <c r="AC20" i="21" s="1"/>
  <c r="AD21" i="21" s="1"/>
  <c r="AE22" i="21" s="1"/>
  <c r="AF23" i="21" s="1"/>
  <c r="AG24" i="21" s="1"/>
  <c r="AH25" i="21" s="1"/>
  <c r="AI26" i="21" s="1"/>
  <c r="B54" i="18"/>
  <c r="R5" i="21" s="1"/>
  <c r="S6" i="21" s="1"/>
  <c r="T7" i="21" s="1"/>
  <c r="U8" i="21" s="1"/>
  <c r="V9" i="21" s="1"/>
  <c r="W10" i="21" s="1"/>
  <c r="X11" i="21" s="1"/>
  <c r="Y12" i="21" s="1"/>
  <c r="Z13" i="21" s="1"/>
  <c r="AA14" i="21" s="1"/>
  <c r="AB15" i="21" s="1"/>
  <c r="AC16" i="21" s="1"/>
  <c r="AD17" i="21" s="1"/>
  <c r="AE18" i="21" s="1"/>
  <c r="AF19" i="21" s="1"/>
  <c r="AG20" i="21" s="1"/>
  <c r="AH21" i="21" s="1"/>
  <c r="AI22" i="21" s="1"/>
  <c r="B58" i="18"/>
  <c r="V5" i="21" s="1"/>
  <c r="W6" i="21" s="1"/>
  <c r="X7" i="21" s="1"/>
  <c r="Y8" i="21" s="1"/>
  <c r="Z9" i="21" s="1"/>
  <c r="AA10" i="21" s="1"/>
  <c r="AB11" i="21" s="1"/>
  <c r="AC12" i="21" s="1"/>
  <c r="AD13" i="21" s="1"/>
  <c r="AE14" i="21" s="1"/>
  <c r="AF15" i="21" s="1"/>
  <c r="AG16" i="21" s="1"/>
  <c r="AH17" i="21" s="1"/>
  <c r="AI18" i="21" s="1"/>
  <c r="B62" i="18"/>
  <c r="Z5" i="21" s="1"/>
  <c r="AA6" i="21" s="1"/>
  <c r="AB7" i="21" s="1"/>
  <c r="AC8" i="21" s="1"/>
  <c r="AD9" i="21" s="1"/>
  <c r="AE10" i="21" s="1"/>
  <c r="AF11" i="21" s="1"/>
  <c r="AG12" i="21" s="1"/>
  <c r="AH13" i="21" s="1"/>
  <c r="AI14" i="21" s="1"/>
  <c r="B66" i="18"/>
  <c r="AD5" i="21" s="1"/>
  <c r="AE6" i="21" s="1"/>
  <c r="AF7" i="21" s="1"/>
  <c r="AG8" i="21" s="1"/>
  <c r="AH9" i="21" s="1"/>
  <c r="AI10" i="21" s="1"/>
  <c r="D6" i="21"/>
  <c r="E6" i="21" s="1"/>
  <c r="C7" i="21"/>
  <c r="A21" i="22"/>
  <c r="A22" i="22" s="1"/>
  <c r="A23" i="22" s="1"/>
  <c r="A24" i="22" s="1"/>
  <c r="A25" i="22" s="1"/>
  <c r="A26" i="22" s="1"/>
  <c r="A27" i="22" s="1"/>
  <c r="A28" i="22" s="1"/>
  <c r="A29" i="22" s="1"/>
  <c r="A30" i="22" s="1"/>
  <c r="B43" i="1"/>
  <c r="G5" i="2" s="1"/>
  <c r="H6" i="2" s="1"/>
  <c r="I7" i="2" s="1"/>
  <c r="J8" i="2" s="1"/>
  <c r="K9" i="2" s="1"/>
  <c r="A45" i="1"/>
  <c r="B45" i="1" s="1"/>
  <c r="B44" i="1"/>
  <c r="H5" i="2" s="1"/>
  <c r="F5" i="2"/>
  <c r="G6" i="2" s="1"/>
  <c r="G5" i="21"/>
  <c r="H6" i="21" s="1"/>
  <c r="I7" i="21" s="1"/>
  <c r="J8" i="21" s="1"/>
  <c r="K9" i="21" s="1"/>
  <c r="L10" i="21" s="1"/>
  <c r="M11" i="21" s="1"/>
  <c r="N12" i="21" s="1"/>
  <c r="O13" i="21" s="1"/>
  <c r="P14" i="21" s="1"/>
  <c r="Q15" i="21" s="1"/>
  <c r="R16" i="21" s="1"/>
  <c r="S17" i="21" s="1"/>
  <c r="T18" i="21" s="1"/>
  <c r="U19" i="21" s="1"/>
  <c r="V20" i="21" s="1"/>
  <c r="W21" i="21" s="1"/>
  <c r="X22" i="21" s="1"/>
  <c r="Y23" i="21" s="1"/>
  <c r="Z24" i="21" s="1"/>
  <c r="AA25" i="21" s="1"/>
  <c r="AB26" i="21" s="1"/>
  <c r="AC27" i="21" s="1"/>
  <c r="AD28" i="21" s="1"/>
  <c r="AE29" i="21" s="1"/>
  <c r="AF30" i="21" s="1"/>
  <c r="AG31" i="21" s="1"/>
  <c r="AH32" i="21" s="1"/>
  <c r="AI33" i="21" s="1"/>
  <c r="A46" i="1"/>
  <c r="C6" i="2"/>
  <c r="D6" i="2" s="1"/>
  <c r="E6" i="2" s="1"/>
  <c r="AA5" i="21"/>
  <c r="AB6" i="21" s="1"/>
  <c r="AC7" i="21" s="1"/>
  <c r="AD8" i="21" s="1"/>
  <c r="AE9" i="21" s="1"/>
  <c r="AF10" i="21" s="1"/>
  <c r="AG11" i="21" s="1"/>
  <c r="AH12" i="21" s="1"/>
  <c r="AI13" i="21" s="1"/>
  <c r="A37" i="22"/>
  <c r="A38" i="22" s="1"/>
  <c r="A39" i="22" s="1"/>
  <c r="A40" i="22" s="1"/>
  <c r="A41" i="22" s="1"/>
  <c r="A42" i="22" s="1"/>
  <c r="A43" i="22" s="1"/>
  <c r="A44" i="22" s="1"/>
  <c r="A45" i="22" s="1"/>
  <c r="A46" i="22" s="1"/>
  <c r="A47" i="22" s="1"/>
  <c r="A48" i="22" s="1"/>
  <c r="A49" i="22" s="1"/>
  <c r="A50" i="22" s="1"/>
  <c r="A51" i="22" s="1"/>
  <c r="A52" i="22" s="1"/>
  <c r="A53" i="22" s="1"/>
  <c r="A54" i="22" s="1"/>
  <c r="A55" i="22" s="1"/>
  <c r="A56" i="22" s="1"/>
  <c r="A57" i="22" s="1"/>
  <c r="A58" i="22" s="1"/>
  <c r="A59" i="22" s="1"/>
  <c r="A60" i="22" s="1"/>
  <c r="A61" i="22" s="1"/>
  <c r="A62" i="22" s="1"/>
  <c r="A63" i="22" s="1"/>
  <c r="A64" i="22" s="1"/>
  <c r="A65" i="22" s="1"/>
  <c r="A66" i="22" s="1"/>
  <c r="Q5" i="21"/>
  <c r="R6" i="21" s="1"/>
  <c r="S7" i="21" s="1"/>
  <c r="T8" i="21" s="1"/>
  <c r="U9" i="21" s="1"/>
  <c r="V10" i="21" s="1"/>
  <c r="W11" i="21" s="1"/>
  <c r="X12" i="21" s="1"/>
  <c r="Y13" i="21" s="1"/>
  <c r="Z14" i="21" s="1"/>
  <c r="AA15" i="21" s="1"/>
  <c r="AB16" i="21" s="1"/>
  <c r="AC17" i="21" s="1"/>
  <c r="AD18" i="21" s="1"/>
  <c r="AE19" i="21" s="1"/>
  <c r="AF20" i="21" s="1"/>
  <c r="AG21" i="21" s="1"/>
  <c r="AH22" i="21" s="1"/>
  <c r="AI23" i="21" s="1"/>
  <c r="B36" i="18"/>
  <c r="H7" i="2" l="1"/>
  <c r="H7" i="21"/>
  <c r="I8" i="21" s="1"/>
  <c r="J9" i="21" s="1"/>
  <c r="K10" i="21" s="1"/>
  <c r="L11" i="21" s="1"/>
  <c r="M12" i="21" s="1"/>
  <c r="N13" i="21" s="1"/>
  <c r="O14" i="21" s="1"/>
  <c r="P15" i="21" s="1"/>
  <c r="Q16" i="21" s="1"/>
  <c r="R17" i="21" s="1"/>
  <c r="S18" i="21" s="1"/>
  <c r="T19" i="21" s="1"/>
  <c r="U20" i="21" s="1"/>
  <c r="V21" i="21" s="1"/>
  <c r="W22" i="21" s="1"/>
  <c r="X23" i="21" s="1"/>
  <c r="Y24" i="21" s="1"/>
  <c r="Z25" i="21" s="1"/>
  <c r="AA26" i="21" s="1"/>
  <c r="AB27" i="21" s="1"/>
  <c r="AC28" i="21" s="1"/>
  <c r="AD29" i="21" s="1"/>
  <c r="AE30" i="21" s="1"/>
  <c r="AF31" i="21" s="1"/>
  <c r="AG32" i="21" s="1"/>
  <c r="AH33" i="21" s="1"/>
  <c r="AI34" i="21" s="1"/>
  <c r="L10" i="2"/>
  <c r="M11" i="2" s="1"/>
  <c r="N12" i="2" s="1"/>
  <c r="O13" i="2" s="1"/>
  <c r="P14" i="2" s="1"/>
  <c r="Q15" i="2" s="1"/>
  <c r="R16" i="2" s="1"/>
  <c r="S17" i="2" s="1"/>
  <c r="T18" i="2" s="1"/>
  <c r="U19" i="2" s="1"/>
  <c r="V20" i="2" s="1"/>
  <c r="W21" i="2" s="1"/>
  <c r="X22" i="2" s="1"/>
  <c r="I6" i="2"/>
  <c r="J7" i="2" s="1"/>
  <c r="K8" i="2" s="1"/>
  <c r="B70" i="18"/>
  <c r="AH5" i="21" s="1"/>
  <c r="AI6" i="21" s="1"/>
  <c r="B71" i="18"/>
  <c r="AI5" i="21" s="1"/>
  <c r="B69" i="18"/>
  <c r="AG5" i="21" s="1"/>
  <c r="AH6" i="21" s="1"/>
  <c r="AI7" i="21" s="1"/>
  <c r="D7" i="21"/>
  <c r="E7" i="21" s="1"/>
  <c r="C8" i="21"/>
  <c r="C7" i="2"/>
  <c r="D7" i="2" s="1"/>
  <c r="E7" i="2" s="1"/>
  <c r="A47" i="1"/>
  <c r="B46" i="1"/>
  <c r="I5" i="2"/>
  <c r="B72" i="18" l="1"/>
  <c r="Y23" i="2"/>
  <c r="Z24" i="2" s="1"/>
  <c r="AA25" i="2" s="1"/>
  <c r="AB26" i="2" s="1"/>
  <c r="AC27" i="2" s="1"/>
  <c r="AD28" i="2" s="1"/>
  <c r="AE29" i="2" s="1"/>
  <c r="AF30" i="2" s="1"/>
  <c r="AG31" i="2" s="1"/>
  <c r="AH32" i="2" s="1"/>
  <c r="AI33" i="2" s="1"/>
  <c r="I8" i="2"/>
  <c r="J9" i="2" s="1"/>
  <c r="K10" i="2" s="1"/>
  <c r="L11" i="2" s="1"/>
  <c r="M12" i="2" s="1"/>
  <c r="N13" i="2" s="1"/>
  <c r="O14" i="2" s="1"/>
  <c r="P15" i="2" s="1"/>
  <c r="Q16" i="2" s="1"/>
  <c r="R17" i="2" s="1"/>
  <c r="S18" i="2" s="1"/>
  <c r="T19" i="2" s="1"/>
  <c r="U20" i="2" s="1"/>
  <c r="V21" i="2" s="1"/>
  <c r="W22" i="2" s="1"/>
  <c r="X23" i="2" s="1"/>
  <c r="Y24" i="2" s="1"/>
  <c r="Z25" i="2" s="1"/>
  <c r="AA26" i="2" s="1"/>
  <c r="AB27" i="2" s="1"/>
  <c r="AC28" i="2" s="1"/>
  <c r="AD29" i="2" s="1"/>
  <c r="AE30" i="2" s="1"/>
  <c r="AF31" i="2" s="1"/>
  <c r="AG32" i="2" s="1"/>
  <c r="AH33" i="2" s="1"/>
  <c r="AI34" i="2" s="1"/>
  <c r="AJ34" i="2" s="1"/>
  <c r="AJ5" i="21"/>
  <c r="L9" i="2"/>
  <c r="M10" i="2" s="1"/>
  <c r="N11" i="2" s="1"/>
  <c r="O12" i="2" s="1"/>
  <c r="P13" i="2" s="1"/>
  <c r="Q14" i="2" s="1"/>
  <c r="R15" i="2" s="1"/>
  <c r="S16" i="2" s="1"/>
  <c r="T17" i="2" s="1"/>
  <c r="U18" i="2" s="1"/>
  <c r="V19" i="2" s="1"/>
  <c r="W20" i="2" s="1"/>
  <c r="X21" i="2" s="1"/>
  <c r="J6" i="2"/>
  <c r="K7" i="2" s="1"/>
  <c r="D8" i="21"/>
  <c r="E8" i="21" s="1"/>
  <c r="C9" i="21"/>
  <c r="C8" i="2"/>
  <c r="C9" i="2" s="1"/>
  <c r="A48" i="1"/>
  <c r="B47" i="1"/>
  <c r="J5" i="2"/>
  <c r="K6" i="2" s="1"/>
  <c r="Y22" i="2" l="1"/>
  <c r="Z23" i="2" s="1"/>
  <c r="AA24" i="2" s="1"/>
  <c r="AB25" i="2" s="1"/>
  <c r="AC26" i="2" s="1"/>
  <c r="AD27" i="2" s="1"/>
  <c r="AE28" i="2" s="1"/>
  <c r="AF29" i="2" s="1"/>
  <c r="AG30" i="2" s="1"/>
  <c r="AH31" i="2" s="1"/>
  <c r="AI32" i="2" s="1"/>
  <c r="AJ7" i="21"/>
  <c r="AK7" i="21" s="1"/>
  <c r="AJ6" i="21"/>
  <c r="AK6" i="21" s="1"/>
  <c r="D9" i="21"/>
  <c r="E9" i="21" s="1"/>
  <c r="C10" i="21"/>
  <c r="D8" i="2"/>
  <c r="E8" i="2" s="1"/>
  <c r="K5" i="2"/>
  <c r="L6" i="2" s="1"/>
  <c r="A49" i="1"/>
  <c r="B48" i="1"/>
  <c r="AJ8" i="21"/>
  <c r="AK8" i="21" s="1"/>
  <c r="C10" i="2"/>
  <c r="D9" i="2"/>
  <c r="E9" i="2" s="1"/>
  <c r="D10" i="21" l="1"/>
  <c r="E10" i="21" s="1"/>
  <c r="C11" i="21"/>
  <c r="L5" i="2"/>
  <c r="M6" i="2" s="1"/>
  <c r="A50" i="1"/>
  <c r="B49" i="1"/>
  <c r="AJ9" i="21"/>
  <c r="AK9" i="21" s="1"/>
  <c r="D10" i="2"/>
  <c r="E10" i="2" s="1"/>
  <c r="C11" i="2"/>
  <c r="C12" i="21" l="1"/>
  <c r="D11" i="21"/>
  <c r="E11" i="21" s="1"/>
  <c r="M5" i="2"/>
  <c r="L7" i="2"/>
  <c r="M8" i="2" s="1"/>
  <c r="N9" i="2" s="1"/>
  <c r="O10" i="2" s="1"/>
  <c r="P11" i="2" s="1"/>
  <c r="Q12" i="2" s="1"/>
  <c r="R13" i="2" s="1"/>
  <c r="S14" i="2" s="1"/>
  <c r="T15" i="2" s="1"/>
  <c r="U16" i="2" s="1"/>
  <c r="V17" i="2" s="1"/>
  <c r="W18" i="2" s="1"/>
  <c r="X19" i="2" s="1"/>
  <c r="M7" i="2"/>
  <c r="N8" i="2" s="1"/>
  <c r="O9" i="2" s="1"/>
  <c r="P10" i="2" s="1"/>
  <c r="Q11" i="2" s="1"/>
  <c r="R12" i="2" s="1"/>
  <c r="S13" i="2" s="1"/>
  <c r="T14" i="2" s="1"/>
  <c r="U15" i="2" s="1"/>
  <c r="V16" i="2" s="1"/>
  <c r="W17" i="2" s="1"/>
  <c r="X18" i="2" s="1"/>
  <c r="A51" i="1"/>
  <c r="B50" i="1"/>
  <c r="L8" i="2"/>
  <c r="AJ10" i="21"/>
  <c r="AK10" i="21" s="1"/>
  <c r="C12" i="2"/>
  <c r="D11" i="2"/>
  <c r="E11" i="2" s="1"/>
  <c r="Y20" i="2" l="1"/>
  <c r="Z21" i="2" s="1"/>
  <c r="AA22" i="2" s="1"/>
  <c r="AB23" i="2" s="1"/>
  <c r="AC24" i="2" s="1"/>
  <c r="AD25" i="2" s="1"/>
  <c r="AE26" i="2" s="1"/>
  <c r="AF27" i="2" s="1"/>
  <c r="AG28" i="2" s="1"/>
  <c r="AH29" i="2" s="1"/>
  <c r="AI30" i="2" s="1"/>
  <c r="Y19" i="2"/>
  <c r="Z20" i="2" s="1"/>
  <c r="AA21" i="2" s="1"/>
  <c r="AB22" i="2" s="1"/>
  <c r="AC23" i="2" s="1"/>
  <c r="AD24" i="2" s="1"/>
  <c r="AE25" i="2" s="1"/>
  <c r="AF26" i="2" s="1"/>
  <c r="AG27" i="2" s="1"/>
  <c r="AH28" i="2" s="1"/>
  <c r="AI29" i="2" s="1"/>
  <c r="N7" i="2"/>
  <c r="O8" i="2" s="1"/>
  <c r="P9" i="2" s="1"/>
  <c r="Q10" i="2" s="1"/>
  <c r="R11" i="2" s="1"/>
  <c r="S12" i="2" s="1"/>
  <c r="T13" i="2" s="1"/>
  <c r="U14" i="2" s="1"/>
  <c r="V15" i="2" s="1"/>
  <c r="W16" i="2" s="1"/>
  <c r="X17" i="2" s="1"/>
  <c r="N6" i="2"/>
  <c r="D12" i="21"/>
  <c r="E12" i="21" s="1"/>
  <c r="C13" i="21"/>
  <c r="N5" i="2"/>
  <c r="M9" i="2"/>
  <c r="A52" i="1"/>
  <c r="B51" i="1"/>
  <c r="AJ11" i="21"/>
  <c r="AK11" i="21" s="1"/>
  <c r="D12" i="2"/>
  <c r="E12" i="2" s="1"/>
  <c r="C13" i="2"/>
  <c r="Y18" i="2" l="1"/>
  <c r="Z19" i="2" s="1"/>
  <c r="AA20" i="2" s="1"/>
  <c r="AB21" i="2" s="1"/>
  <c r="AC22" i="2" s="1"/>
  <c r="AD23" i="2" s="1"/>
  <c r="AE24" i="2" s="1"/>
  <c r="AF25" i="2" s="1"/>
  <c r="AG26" i="2" s="1"/>
  <c r="AH27" i="2" s="1"/>
  <c r="AI28" i="2" s="1"/>
  <c r="O7" i="2"/>
  <c r="O6" i="2"/>
  <c r="D13" i="21"/>
  <c r="E13" i="21" s="1"/>
  <c r="C14" i="21"/>
  <c r="O5" i="2"/>
  <c r="P6" i="2" s="1"/>
  <c r="N10" i="2"/>
  <c r="A53" i="1"/>
  <c r="B52" i="1"/>
  <c r="P8" i="2"/>
  <c r="AJ12" i="21"/>
  <c r="AK12" i="21" s="1"/>
  <c r="D13" i="2"/>
  <c r="E13" i="2" s="1"/>
  <c r="C14" i="2"/>
  <c r="C15" i="21" l="1"/>
  <c r="D14" i="21"/>
  <c r="E14" i="21" s="1"/>
  <c r="O11" i="2"/>
  <c r="Q9" i="2"/>
  <c r="P5" i="2"/>
  <c r="A54" i="1"/>
  <c r="B53" i="1"/>
  <c r="AJ13" i="21"/>
  <c r="AK13" i="21" s="1"/>
  <c r="D14" i="2"/>
  <c r="E14" i="2" s="1"/>
  <c r="C15" i="2"/>
  <c r="Q7" i="2" l="1"/>
  <c r="R8" i="2" s="1"/>
  <c r="S9" i="2" s="1"/>
  <c r="T10" i="2" s="1"/>
  <c r="U11" i="2" s="1"/>
  <c r="V12" i="2" s="1"/>
  <c r="W13" i="2" s="1"/>
  <c r="X14" i="2" s="1"/>
  <c r="Q6" i="2"/>
  <c r="C16" i="21"/>
  <c r="D15" i="21"/>
  <c r="E15" i="21" s="1"/>
  <c r="P7" i="2"/>
  <c r="R10" i="2"/>
  <c r="A55" i="1"/>
  <c r="B54" i="1"/>
  <c r="Q5" i="2"/>
  <c r="R6" i="2" s="1"/>
  <c r="P12" i="2"/>
  <c r="AJ14" i="21"/>
  <c r="AK14" i="21" s="1"/>
  <c r="C16" i="2"/>
  <c r="D15" i="2"/>
  <c r="E15" i="2" s="1"/>
  <c r="Y15" i="2" l="1"/>
  <c r="Z16" i="2" s="1"/>
  <c r="AA17" i="2" s="1"/>
  <c r="AB18" i="2" s="1"/>
  <c r="AC19" i="2" s="1"/>
  <c r="AD20" i="2" s="1"/>
  <c r="AE21" i="2" s="1"/>
  <c r="AF22" i="2" s="1"/>
  <c r="AG23" i="2" s="1"/>
  <c r="AH24" i="2" s="1"/>
  <c r="AI25" i="2" s="1"/>
  <c r="D16" i="21"/>
  <c r="E16" i="21" s="1"/>
  <c r="C17" i="21"/>
  <c r="R7" i="2"/>
  <c r="S8" i="2" s="1"/>
  <c r="T9" i="2" s="1"/>
  <c r="U10" i="2" s="1"/>
  <c r="V11" i="2" s="1"/>
  <c r="B55" i="1"/>
  <c r="A56" i="1"/>
  <c r="Q13" i="2"/>
  <c r="R5" i="2"/>
  <c r="S6" i="2" s="1"/>
  <c r="S11" i="2"/>
  <c r="Q8" i="2"/>
  <c r="AJ15" i="21"/>
  <c r="AK15" i="21" s="1"/>
  <c r="C17" i="2"/>
  <c r="D16" i="2"/>
  <c r="E16" i="2" s="1"/>
  <c r="W12" i="2" l="1"/>
  <c r="X13" i="2" s="1"/>
  <c r="C18" i="21"/>
  <c r="D17" i="21"/>
  <c r="E17" i="21" s="1"/>
  <c r="R9" i="2"/>
  <c r="T12" i="2"/>
  <c r="B56" i="1"/>
  <c r="A57" i="1"/>
  <c r="R14" i="2"/>
  <c r="S5" i="2"/>
  <c r="T6" i="2" s="1"/>
  <c r="S7" i="2"/>
  <c r="AJ16" i="21"/>
  <c r="AK16" i="21" s="1"/>
  <c r="C18" i="2"/>
  <c r="D17" i="2"/>
  <c r="E17" i="2" s="1"/>
  <c r="Y14" i="2" l="1"/>
  <c r="Z15" i="2" s="1"/>
  <c r="AA16" i="2" s="1"/>
  <c r="AB17" i="2" s="1"/>
  <c r="AC18" i="2" s="1"/>
  <c r="AD19" i="2" s="1"/>
  <c r="AE20" i="2" s="1"/>
  <c r="AF21" i="2" s="1"/>
  <c r="AG22" i="2" s="1"/>
  <c r="AH23" i="2" s="1"/>
  <c r="AI24" i="2" s="1"/>
  <c r="C19" i="21"/>
  <c r="D18" i="21"/>
  <c r="E18" i="21" s="1"/>
  <c r="T8" i="2"/>
  <c r="A58" i="1"/>
  <c r="B57" i="1"/>
  <c r="U13" i="2"/>
  <c r="T7" i="2"/>
  <c r="U8" i="2" s="1"/>
  <c r="V9" i="2" s="1"/>
  <c r="W10" i="2" s="1"/>
  <c r="X11" i="2" s="1"/>
  <c r="S10" i="2"/>
  <c r="S15" i="2"/>
  <c r="T5" i="2"/>
  <c r="AJ17" i="21"/>
  <c r="AK17" i="21" s="1"/>
  <c r="C19" i="2"/>
  <c r="D18" i="2"/>
  <c r="E18" i="2" s="1"/>
  <c r="Y12" i="2" l="1"/>
  <c r="Z13" i="2" s="1"/>
  <c r="AA14" i="2" s="1"/>
  <c r="AB15" i="2" s="1"/>
  <c r="AC16" i="2" s="1"/>
  <c r="AD17" i="2" s="1"/>
  <c r="AE18" i="2" s="1"/>
  <c r="AF19" i="2" s="1"/>
  <c r="AG20" i="2" s="1"/>
  <c r="AH21" i="2" s="1"/>
  <c r="AI22" i="2" s="1"/>
  <c r="U7" i="2"/>
  <c r="V8" i="2" s="1"/>
  <c r="W9" i="2" s="1"/>
  <c r="X10" i="2" s="1"/>
  <c r="U6" i="2"/>
  <c r="C20" i="21"/>
  <c r="D19" i="21"/>
  <c r="E19" i="21" s="1"/>
  <c r="T16" i="2"/>
  <c r="V14" i="2"/>
  <c r="T11" i="2"/>
  <c r="U5" i="2"/>
  <c r="V6" i="2" s="1"/>
  <c r="B58" i="1"/>
  <c r="A59" i="1"/>
  <c r="U9" i="2"/>
  <c r="AJ18" i="21"/>
  <c r="AK18" i="21" s="1"/>
  <c r="D19" i="2"/>
  <c r="E19" i="2" s="1"/>
  <c r="C20" i="2"/>
  <c r="Y11" i="2" l="1"/>
  <c r="Z12" i="2" s="1"/>
  <c r="AA13" i="2" s="1"/>
  <c r="AB14" i="2" s="1"/>
  <c r="AC15" i="2" s="1"/>
  <c r="AD16" i="2" s="1"/>
  <c r="AE17" i="2" s="1"/>
  <c r="AF18" i="2" s="1"/>
  <c r="AG19" i="2" s="1"/>
  <c r="AH20" i="2" s="1"/>
  <c r="AI21" i="2" s="1"/>
  <c r="C21" i="21"/>
  <c r="D20" i="21"/>
  <c r="E20" i="21" s="1"/>
  <c r="B59" i="1"/>
  <c r="A60" i="1"/>
  <c r="V7" i="2"/>
  <c r="W8" i="2" s="1"/>
  <c r="W15" i="2"/>
  <c r="V10" i="2"/>
  <c r="V5" i="2"/>
  <c r="W6" i="2" s="1"/>
  <c r="U12" i="2"/>
  <c r="U17" i="2"/>
  <c r="AJ19" i="21"/>
  <c r="AK19" i="21" s="1"/>
  <c r="C21" i="2"/>
  <c r="D20" i="2"/>
  <c r="E20" i="2" s="1"/>
  <c r="D21" i="21" l="1"/>
  <c r="E21" i="21" s="1"/>
  <c r="C22" i="21"/>
  <c r="V13" i="2"/>
  <c r="B60" i="1"/>
  <c r="A61" i="1"/>
  <c r="V18" i="2"/>
  <c r="W7" i="2"/>
  <c r="X8" i="2" s="1"/>
  <c r="X16" i="2"/>
  <c r="Y17" i="2" s="1"/>
  <c r="W5" i="2"/>
  <c r="X6" i="2" s="1"/>
  <c r="W11" i="2"/>
  <c r="X9" i="2"/>
  <c r="Y10" i="2" s="1"/>
  <c r="AJ20" i="21"/>
  <c r="AK20" i="21" s="1"/>
  <c r="D21" i="2"/>
  <c r="E21" i="2" s="1"/>
  <c r="C22" i="2"/>
  <c r="Y9" i="2" l="1"/>
  <c r="Z10" i="2" s="1"/>
  <c r="AA11" i="2" s="1"/>
  <c r="AB12" i="2" s="1"/>
  <c r="AC13" i="2" s="1"/>
  <c r="AD14" i="2" s="1"/>
  <c r="AE15" i="2" s="1"/>
  <c r="AF16" i="2" s="1"/>
  <c r="AG17" i="2" s="1"/>
  <c r="AH18" i="2" s="1"/>
  <c r="AI19" i="2" s="1"/>
  <c r="Y7" i="2"/>
  <c r="C23" i="21"/>
  <c r="D22" i="21"/>
  <c r="E22" i="21" s="1"/>
  <c r="X7" i="2"/>
  <c r="B61" i="1"/>
  <c r="A62" i="1"/>
  <c r="W14" i="2"/>
  <c r="X12" i="2"/>
  <c r="Y13" i="2" s="1"/>
  <c r="W19" i="2"/>
  <c r="X5" i="2"/>
  <c r="Y6" i="2" s="1"/>
  <c r="AJ21" i="21"/>
  <c r="AK21" i="21" s="1"/>
  <c r="C23" i="2"/>
  <c r="D22" i="2"/>
  <c r="E22" i="2" s="1"/>
  <c r="Y8" i="2" l="1"/>
  <c r="Z9" i="2" s="1"/>
  <c r="AA10" i="2" s="1"/>
  <c r="AB11" i="2" s="1"/>
  <c r="AC12" i="2" s="1"/>
  <c r="AD13" i="2" s="1"/>
  <c r="AE14" i="2" s="1"/>
  <c r="AF15" i="2" s="1"/>
  <c r="AG16" i="2" s="1"/>
  <c r="AH17" i="2" s="1"/>
  <c r="AI18" i="2" s="1"/>
  <c r="C24" i="21"/>
  <c r="D23" i="21"/>
  <c r="E23" i="21" s="1"/>
  <c r="X15" i="2"/>
  <c r="Y16" i="2" s="1"/>
  <c r="B62" i="1"/>
  <c r="A63" i="1"/>
  <c r="Z18" i="2"/>
  <c r="AA19" i="2" s="1"/>
  <c r="AB20" i="2" s="1"/>
  <c r="AC21" i="2" s="1"/>
  <c r="AD22" i="2" s="1"/>
  <c r="AE23" i="2" s="1"/>
  <c r="AF24" i="2" s="1"/>
  <c r="AG25" i="2" s="1"/>
  <c r="AH26" i="2" s="1"/>
  <c r="AI27" i="2" s="1"/>
  <c r="Z8" i="2"/>
  <c r="AA9" i="2" s="1"/>
  <c r="AB10" i="2" s="1"/>
  <c r="AC11" i="2" s="1"/>
  <c r="AD12" i="2" s="1"/>
  <c r="AE13" i="2" s="1"/>
  <c r="AF14" i="2" s="1"/>
  <c r="AG15" i="2" s="1"/>
  <c r="AH16" i="2" s="1"/>
  <c r="AI17" i="2" s="1"/>
  <c r="X20" i="2"/>
  <c r="Y21" i="2" s="1"/>
  <c r="Y5" i="2"/>
  <c r="Z6" i="2" s="1"/>
  <c r="Z11" i="2"/>
  <c r="AA12" i="2" s="1"/>
  <c r="AB13" i="2" s="1"/>
  <c r="AC14" i="2" s="1"/>
  <c r="AD15" i="2" s="1"/>
  <c r="AE16" i="2" s="1"/>
  <c r="AF17" i="2" s="1"/>
  <c r="AG18" i="2" s="1"/>
  <c r="AH19" i="2" s="1"/>
  <c r="AI20" i="2" s="1"/>
  <c r="AJ22" i="21"/>
  <c r="AK22" i="21" s="1"/>
  <c r="C24" i="2"/>
  <c r="D23" i="2"/>
  <c r="E23" i="2" s="1"/>
  <c r="C25" i="21" l="1"/>
  <c r="D24" i="21"/>
  <c r="E24" i="21" s="1"/>
  <c r="B63" i="1"/>
  <c r="A64" i="1"/>
  <c r="Z14" i="2"/>
  <c r="AA15" i="2" s="1"/>
  <c r="AB16" i="2" s="1"/>
  <c r="AC17" i="2" s="1"/>
  <c r="AD18" i="2" s="1"/>
  <c r="AE19" i="2" s="1"/>
  <c r="AF20" i="2" s="1"/>
  <c r="AG21" i="2" s="1"/>
  <c r="AH22" i="2" s="1"/>
  <c r="AI23" i="2" s="1"/>
  <c r="Z7" i="2"/>
  <c r="Z5" i="2"/>
  <c r="AJ23" i="21"/>
  <c r="AK23" i="21" s="1"/>
  <c r="D24" i="2"/>
  <c r="E24" i="2" s="1"/>
  <c r="C25" i="2"/>
  <c r="AA8" i="2" l="1"/>
  <c r="AB9" i="2" s="1"/>
  <c r="AC10" i="2" s="1"/>
  <c r="AD11" i="2" s="1"/>
  <c r="AE12" i="2" s="1"/>
  <c r="AF13" i="2" s="1"/>
  <c r="AG14" i="2" s="1"/>
  <c r="AH15" i="2" s="1"/>
  <c r="AI16" i="2" s="1"/>
  <c r="AA7" i="2"/>
  <c r="AB8" i="2" s="1"/>
  <c r="AC9" i="2" s="1"/>
  <c r="AD10" i="2" s="1"/>
  <c r="AE11" i="2" s="1"/>
  <c r="AF12" i="2" s="1"/>
  <c r="AG13" i="2" s="1"/>
  <c r="AH14" i="2" s="1"/>
  <c r="AI15" i="2" s="1"/>
  <c r="AA6" i="2"/>
  <c r="C26" i="21"/>
  <c r="D25" i="21"/>
  <c r="E25" i="21" s="1"/>
  <c r="Z17" i="2"/>
  <c r="AA18" i="2" s="1"/>
  <c r="AB19" i="2" s="1"/>
  <c r="AC20" i="2" s="1"/>
  <c r="AD21" i="2" s="1"/>
  <c r="AE22" i="2" s="1"/>
  <c r="AF23" i="2" s="1"/>
  <c r="AG24" i="2" s="1"/>
  <c r="AH25" i="2" s="1"/>
  <c r="AI26" i="2" s="1"/>
  <c r="A65" i="1"/>
  <c r="B64" i="1"/>
  <c r="AA5" i="2"/>
  <c r="AB6" i="2" s="1"/>
  <c r="AC7" i="2" s="1"/>
  <c r="AD8" i="2" s="1"/>
  <c r="AE9" i="2" s="1"/>
  <c r="AF10" i="2" s="1"/>
  <c r="AG11" i="2" s="1"/>
  <c r="AH12" i="2" s="1"/>
  <c r="AI13" i="2" s="1"/>
  <c r="Z22" i="2"/>
  <c r="AA23" i="2" s="1"/>
  <c r="AB24" i="2" s="1"/>
  <c r="AC25" i="2" s="1"/>
  <c r="AD26" i="2" s="1"/>
  <c r="AE27" i="2" s="1"/>
  <c r="AF28" i="2" s="1"/>
  <c r="AG29" i="2" s="1"/>
  <c r="AH30" i="2" s="1"/>
  <c r="AI31" i="2" s="1"/>
  <c r="AJ24" i="21"/>
  <c r="AK24" i="21" s="1"/>
  <c r="D25" i="2"/>
  <c r="E25" i="2" s="1"/>
  <c r="C26" i="2"/>
  <c r="AB7" i="2" l="1"/>
  <c r="AC8" i="2" s="1"/>
  <c r="AD9" i="2" s="1"/>
  <c r="AE10" i="2" s="1"/>
  <c r="AF11" i="2" s="1"/>
  <c r="AG12" i="2" s="1"/>
  <c r="AH13" i="2" s="1"/>
  <c r="AI14" i="2" s="1"/>
  <c r="C27" i="21"/>
  <c r="D26" i="21"/>
  <c r="E26" i="21" s="1"/>
  <c r="A66" i="1"/>
  <c r="B65" i="1"/>
  <c r="AB5" i="2"/>
  <c r="AC6" i="2" s="1"/>
  <c r="AD7" i="2" s="1"/>
  <c r="AE8" i="2" s="1"/>
  <c r="AF9" i="2" s="1"/>
  <c r="AG10" i="2" s="1"/>
  <c r="AH11" i="2" s="1"/>
  <c r="AI12" i="2" s="1"/>
  <c r="AJ25" i="21"/>
  <c r="AK25" i="21" s="1"/>
  <c r="C27" i="2"/>
  <c r="D26" i="2"/>
  <c r="E26" i="2" s="1"/>
  <c r="C28" i="21" l="1"/>
  <c r="D27" i="21"/>
  <c r="E27" i="21" s="1"/>
  <c r="A67" i="1"/>
  <c r="B66" i="1"/>
  <c r="AC5" i="2"/>
  <c r="AD6" i="2" s="1"/>
  <c r="AE7" i="2" s="1"/>
  <c r="AF8" i="2" s="1"/>
  <c r="AG9" i="2" s="1"/>
  <c r="AH10" i="2" s="1"/>
  <c r="AI11" i="2" s="1"/>
  <c r="AJ26" i="21"/>
  <c r="AK26" i="21" s="1"/>
  <c r="D27" i="2"/>
  <c r="E27" i="2" s="1"/>
  <c r="C28" i="2"/>
  <c r="D28" i="21" l="1"/>
  <c r="E28" i="21" s="1"/>
  <c r="C29" i="21"/>
  <c r="AD5" i="2"/>
  <c r="AE6" i="2" s="1"/>
  <c r="AF7" i="2" s="1"/>
  <c r="AG8" i="2" s="1"/>
  <c r="AH9" i="2" s="1"/>
  <c r="AI10" i="2" s="1"/>
  <c r="B67" i="1"/>
  <c r="A68" i="1"/>
  <c r="AJ27" i="21"/>
  <c r="AK27" i="21" s="1"/>
  <c r="C29" i="2"/>
  <c r="D28" i="2"/>
  <c r="E28" i="2" s="1"/>
  <c r="C30" i="21" l="1"/>
  <c r="D29" i="21"/>
  <c r="E29" i="21" s="1"/>
  <c r="B68" i="1"/>
  <c r="A69" i="1"/>
  <c r="AE5" i="2"/>
  <c r="AF6" i="2" s="1"/>
  <c r="AG7" i="2" s="1"/>
  <c r="AH8" i="2" s="1"/>
  <c r="AI9" i="2" s="1"/>
  <c r="AJ28" i="21"/>
  <c r="AK28" i="21" s="1"/>
  <c r="C30" i="2"/>
  <c r="D29" i="2"/>
  <c r="E29" i="2" s="1"/>
  <c r="D30" i="21" l="1"/>
  <c r="E30" i="21" s="1"/>
  <c r="C31" i="21"/>
  <c r="B69" i="1"/>
  <c r="A70" i="1"/>
  <c r="AF5" i="2"/>
  <c r="AG6" i="2" s="1"/>
  <c r="AH7" i="2" s="1"/>
  <c r="AI8" i="2" s="1"/>
  <c r="AJ29" i="21"/>
  <c r="AK29" i="21" s="1"/>
  <c r="D30" i="2"/>
  <c r="E30" i="2" s="1"/>
  <c r="C31" i="2"/>
  <c r="C32" i="21" l="1"/>
  <c r="D31" i="21"/>
  <c r="E31" i="21" s="1"/>
  <c r="A71" i="1"/>
  <c r="B70" i="1"/>
  <c r="AG5" i="2"/>
  <c r="AH6" i="2" s="1"/>
  <c r="AI7" i="2" s="1"/>
  <c r="AJ7" i="2" s="1"/>
  <c r="AJ30" i="21"/>
  <c r="AK30" i="21" s="1"/>
  <c r="D31" i="2"/>
  <c r="E31" i="2" s="1"/>
  <c r="C32" i="2"/>
  <c r="C33" i="21" l="1"/>
  <c r="D32" i="21"/>
  <c r="E32" i="21" s="1"/>
  <c r="AH5" i="2"/>
  <c r="AI6" i="2" s="1"/>
  <c r="AJ6" i="2" s="1"/>
  <c r="B71" i="1"/>
  <c r="B72" i="1" s="1"/>
  <c r="AJ31" i="21"/>
  <c r="AK31" i="21" s="1"/>
  <c r="D32" i="2"/>
  <c r="E32" i="2" s="1"/>
  <c r="C33" i="2"/>
  <c r="D33" i="21" l="1"/>
  <c r="E33" i="21" s="1"/>
  <c r="C34" i="21"/>
  <c r="AI5" i="2"/>
  <c r="AJ32" i="21"/>
  <c r="AK32" i="21" s="1"/>
  <c r="D33" i="2"/>
  <c r="E33" i="2" s="1"/>
  <c r="C34" i="2"/>
  <c r="D34" i="21" l="1"/>
  <c r="E34" i="21" s="1"/>
  <c r="AJ29" i="2"/>
  <c r="AK29" i="2" s="1"/>
  <c r="AJ25" i="2"/>
  <c r="AK25" i="2" s="1"/>
  <c r="AJ31" i="2"/>
  <c r="AK31" i="2" s="1"/>
  <c r="AJ23" i="2"/>
  <c r="AK23" i="2" s="1"/>
  <c r="AJ20" i="2"/>
  <c r="AK20" i="2" s="1"/>
  <c r="AJ5" i="2"/>
  <c r="AJ26" i="2"/>
  <c r="AK26" i="2" s="1"/>
  <c r="AJ28" i="2"/>
  <c r="AK28" i="2" s="1"/>
  <c r="AJ33" i="2"/>
  <c r="AK33" i="2" s="1"/>
  <c r="AJ33" i="21"/>
  <c r="AK33" i="21" s="1"/>
  <c r="D34" i="2"/>
  <c r="E34" i="2" s="1"/>
  <c r="AJ18" i="2" l="1"/>
  <c r="AK18" i="2" s="1"/>
  <c r="AJ10" i="2"/>
  <c r="AK10" i="2" s="1"/>
  <c r="AJ32" i="2"/>
  <c r="AK32" i="2" s="1"/>
  <c r="AJ17" i="2"/>
  <c r="AK17" i="2" s="1"/>
  <c r="AJ14" i="2"/>
  <c r="AK14" i="2" s="1"/>
  <c r="AJ12" i="2"/>
  <c r="AK12" i="2" s="1"/>
  <c r="AK7" i="2"/>
  <c r="AJ19" i="2"/>
  <c r="AK19" i="2" s="1"/>
  <c r="AJ16" i="2"/>
  <c r="AK16" i="2" s="1"/>
  <c r="AJ13" i="2"/>
  <c r="AK13" i="2" s="1"/>
  <c r="AJ24" i="2"/>
  <c r="AK24" i="2" s="1"/>
  <c r="AJ21" i="2"/>
  <c r="AK21" i="2" s="1"/>
  <c r="AJ30" i="2"/>
  <c r="AK30" i="2" s="1"/>
  <c r="AJ9" i="2"/>
  <c r="AK9" i="2" s="1"/>
  <c r="AJ11" i="2"/>
  <c r="AK11" i="2" s="1"/>
  <c r="AJ22" i="2"/>
  <c r="AK22" i="2" s="1"/>
  <c r="AJ27" i="2"/>
  <c r="AK27" i="2" s="1"/>
  <c r="AJ15" i="2"/>
  <c r="AK15" i="2" s="1"/>
  <c r="AJ8" i="2"/>
  <c r="AK8" i="2" s="1"/>
  <c r="AJ34" i="21"/>
  <c r="AK6" i="2" l="1"/>
  <c r="AK34" i="21"/>
  <c r="AK35" i="21" s="1"/>
  <c r="B7" i="22" s="1"/>
  <c r="AK34" i="2"/>
  <c r="AK35" i="2" l="1"/>
  <c r="D5" i="28" s="1"/>
  <c r="B21" i="22"/>
  <c r="B22" i="22" s="1"/>
  <c r="B23" i="22" s="1"/>
  <c r="M5" i="28" l="1"/>
  <c r="I5" i="28"/>
  <c r="E5" i="28"/>
  <c r="E16" i="28" s="1"/>
  <c r="E20" i="28" s="1"/>
  <c r="L5" i="28"/>
  <c r="H5" i="28"/>
  <c r="O5" i="28"/>
  <c r="K5" i="28"/>
  <c r="G5" i="28"/>
  <c r="N5" i="28"/>
  <c r="J5" i="28"/>
  <c r="F5" i="28"/>
  <c r="D6" i="28"/>
  <c r="D7" i="28" l="1"/>
  <c r="C7" i="28" s="1"/>
  <c r="O6" i="28"/>
  <c r="K6" i="28"/>
  <c r="G6" i="28"/>
  <c r="N6" i="28"/>
  <c r="J6" i="28"/>
  <c r="F6" i="28"/>
  <c r="F16" i="28" s="1"/>
  <c r="F20" i="28" s="1"/>
  <c r="M6" i="28"/>
  <c r="I6" i="28"/>
  <c r="L6" i="28"/>
  <c r="H6" i="28"/>
  <c r="C6" i="28"/>
  <c r="N7" i="28" l="1"/>
  <c r="J7" i="28"/>
  <c r="M7" i="28"/>
  <c r="I7" i="28"/>
  <c r="L7" i="28"/>
  <c r="H7" i="28"/>
  <c r="O7" i="28"/>
  <c r="K7" i="28"/>
  <c r="G7" i="28"/>
  <c r="G16" i="28" s="1"/>
  <c r="G20" i="28" s="1"/>
  <c r="D8" i="28"/>
  <c r="C8" i="28" s="1"/>
  <c r="N8" i="28" l="1"/>
  <c r="J8" i="28"/>
  <c r="M8" i="28"/>
  <c r="I8" i="28"/>
  <c r="L8" i="28"/>
  <c r="H8" i="28"/>
  <c r="H16" i="28" s="1"/>
  <c r="H20" i="28" s="1"/>
  <c r="O8" i="28"/>
  <c r="K8" i="28"/>
  <c r="D9" i="28"/>
  <c r="D10" i="28" s="1"/>
  <c r="B24" i="22"/>
  <c r="B10" i="22"/>
  <c r="B37" i="22"/>
  <c r="B25" i="22" l="1"/>
  <c r="B26" i="22" s="1"/>
  <c r="B27" i="22" s="1"/>
  <c r="B28" i="22" s="1"/>
  <c r="B29" i="22" s="1"/>
  <c r="B30" i="22" s="1"/>
  <c r="B11" i="22"/>
  <c r="B12" i="22" s="1"/>
  <c r="B13" i="22" s="1"/>
  <c r="B14" i="22" s="1"/>
  <c r="C10" i="28"/>
  <c r="M10" i="28"/>
  <c r="L10" i="28"/>
  <c r="O10" i="28"/>
  <c r="K10" i="28"/>
  <c r="N10" i="28"/>
  <c r="J10" i="28"/>
  <c r="C9" i="28"/>
  <c r="O9" i="28"/>
  <c r="K9" i="28"/>
  <c r="N9" i="28"/>
  <c r="J9" i="28"/>
  <c r="M9" i="28"/>
  <c r="I9" i="28"/>
  <c r="I16" i="28" s="1"/>
  <c r="I20" i="28" s="1"/>
  <c r="L9" i="28"/>
  <c r="B38" i="22"/>
  <c r="B39" i="22" s="1"/>
  <c r="B40" i="22" s="1"/>
  <c r="B41" i="22" s="1"/>
  <c r="B42" i="22" s="1"/>
  <c r="B43" i="22" s="1"/>
  <c r="B44" i="22" s="1"/>
  <c r="B45" i="22" s="1"/>
  <c r="B46" i="22" s="1"/>
  <c r="B47" i="22" s="1"/>
  <c r="B48" i="22" s="1"/>
  <c r="B49" i="22" s="1"/>
  <c r="B50" i="22" s="1"/>
  <c r="B51" i="22" s="1"/>
  <c r="B52" i="22" s="1"/>
  <c r="B53" i="22" s="1"/>
  <c r="B54" i="22" s="1"/>
  <c r="B55" i="22" s="1"/>
  <c r="B56" i="22" s="1"/>
  <c r="B57" i="22" s="1"/>
  <c r="B58" i="22" s="1"/>
  <c r="B59" i="22" s="1"/>
  <c r="B60" i="22" s="1"/>
  <c r="B61" i="22" s="1"/>
  <c r="B62" i="22" s="1"/>
  <c r="B63" i="22" s="1"/>
  <c r="B64" i="22" s="1"/>
  <c r="B65" i="22" s="1"/>
  <c r="B66" i="22" s="1"/>
  <c r="D11" i="28"/>
  <c r="B15" i="22" l="1"/>
  <c r="B67" i="22"/>
  <c r="C22" i="20" s="1"/>
  <c r="B31" i="22"/>
  <c r="J16" i="28"/>
  <c r="J20" i="28" s="1"/>
  <c r="L11" i="28"/>
  <c r="O11" i="28"/>
  <c r="K11" i="28"/>
  <c r="K16" i="28" s="1"/>
  <c r="K20" i="28" s="1"/>
  <c r="N11" i="28"/>
  <c r="M11" i="28"/>
  <c r="C11" i="28"/>
  <c r="D12" i="28"/>
  <c r="L12" i="28" l="1"/>
  <c r="L16" i="28" s="1"/>
  <c r="L20" i="28" s="1"/>
  <c r="O12" i="28"/>
  <c r="N12" i="28"/>
  <c r="M12" i="28"/>
  <c r="C12" i="28"/>
  <c r="C15" i="20"/>
  <c r="C8" i="20"/>
  <c r="D13" i="28"/>
  <c r="C13" i="28" l="1"/>
  <c r="M13" i="28"/>
  <c r="M16" i="28" s="1"/>
  <c r="M20" i="28" s="1"/>
  <c r="O13" i="28"/>
  <c r="N13" i="28"/>
  <c r="D14" i="28"/>
  <c r="O14" i="28" l="1"/>
  <c r="N14" i="28"/>
  <c r="N16" i="28" s="1"/>
  <c r="N20" i="28" s="1"/>
  <c r="C14" i="28"/>
  <c r="D15" i="28"/>
  <c r="D16" i="28" l="1"/>
  <c r="D20" i="28" s="1"/>
  <c r="O15" i="28"/>
  <c r="O16" i="28"/>
  <c r="O20" i="28" s="1"/>
  <c r="C15" i="28"/>
  <c r="C7" i="20" l="1"/>
  <c r="C9" i="20" s="1"/>
  <c r="J9" i="20" s="1"/>
  <c r="C21" i="20" l="1"/>
  <c r="C23" i="20" s="1"/>
  <c r="C14" i="20"/>
  <c r="C16" i="20" s="1"/>
  <c r="J16" i="20" s="1"/>
  <c r="C10" i="20"/>
  <c r="J10" i="20" s="1"/>
  <c r="C24" i="20" l="1"/>
  <c r="J24" i="20" s="1"/>
  <c r="J23" i="20"/>
  <c r="C17" i="20"/>
  <c r="J17" i="20" s="1"/>
</calcChain>
</file>

<file path=xl/comments1.xml><?xml version="1.0" encoding="utf-8"?>
<comments xmlns="http://schemas.openxmlformats.org/spreadsheetml/2006/main">
  <authors>
    <author>tborneman</author>
    <author>Department Of The Interior</author>
  </authors>
  <commentList>
    <comment ref="J6" authorId="0" shapeId="0">
      <text>
        <r>
          <rPr>
            <sz val="8"/>
            <color indexed="81"/>
            <rFont val="Tahoma"/>
            <family val="2"/>
          </rPr>
          <t>Cost is calculated using $7500/pole as described in the Eagle Conservation Plan Guidance, Appendix G.  If an estimate of the actual cost per pole is provided by the utility company that will be doing the retrofits, that value should be subsituted for the 7500 used in these calculations.</t>
        </r>
      </text>
    </comment>
    <comment ref="C7" authorId="1" shapeId="0">
      <text>
        <r>
          <rPr>
            <sz val="8"/>
            <color indexed="81"/>
            <rFont val="Tahoma"/>
            <family val="2"/>
          </rPr>
          <t>See the Total Losses worksheet.</t>
        </r>
        <r>
          <rPr>
            <b/>
            <sz val="8"/>
            <color indexed="81"/>
            <rFont val="Tahoma"/>
            <family val="2"/>
          </rPr>
          <t xml:space="preserve">
</t>
        </r>
      </text>
    </comment>
    <comment ref="C8" authorId="1" shapeId="0">
      <text>
        <r>
          <rPr>
            <sz val="8"/>
            <color indexed="81"/>
            <rFont val="Tahoma"/>
            <family val="2"/>
          </rPr>
          <t>See the Relative Productivity of Mitig worksheet.</t>
        </r>
      </text>
    </comment>
    <comment ref="J13" authorId="0" shapeId="0">
      <text>
        <r>
          <rPr>
            <sz val="8"/>
            <color indexed="81"/>
            <rFont val="Tahoma"/>
            <family val="2"/>
          </rPr>
          <t>Cost is calculated using $7500/pole as described in the Eagle Conservation Plan Guidance, Appendix G.  If an estimate of the actual cost per pole is provided by the utility company that will be doing the retrofits, that value should be subsituted for the 7500 used in these calculations.</t>
        </r>
      </text>
    </comment>
    <comment ref="C14" authorId="1" shapeId="0">
      <text>
        <r>
          <rPr>
            <sz val="8"/>
            <color indexed="81"/>
            <rFont val="Tahoma"/>
            <family val="2"/>
          </rPr>
          <t>See the Total Losses worksheet.</t>
        </r>
        <r>
          <rPr>
            <b/>
            <sz val="8"/>
            <color indexed="81"/>
            <rFont val="Tahoma"/>
            <family val="2"/>
          </rPr>
          <t xml:space="preserve">
</t>
        </r>
      </text>
    </comment>
    <comment ref="C15" authorId="1" shapeId="0">
      <text>
        <r>
          <rPr>
            <sz val="8"/>
            <color indexed="81"/>
            <rFont val="Tahoma"/>
            <family val="2"/>
          </rPr>
          <t xml:space="preserve">See the Relative Productivity of Mitig worksheet.
</t>
        </r>
      </text>
    </comment>
    <comment ref="J20" authorId="0" shapeId="0">
      <text>
        <r>
          <rPr>
            <sz val="8"/>
            <color indexed="81"/>
            <rFont val="Tahoma"/>
            <family val="2"/>
          </rPr>
          <t>Cost is calculated using $7500/pole as described in the Eagle Conservation Plan Guidance, Appendix G.  If an estimate of the actual cost per pole is provided by the utility company that will be doing the retrofits, that value should be subsituted for the 7500 used in these calculations.</t>
        </r>
      </text>
    </comment>
    <comment ref="C21" authorId="1" shapeId="0">
      <text>
        <r>
          <rPr>
            <sz val="8"/>
            <color indexed="81"/>
            <rFont val="Tahoma"/>
            <family val="2"/>
          </rPr>
          <t>See the Total Losses worksheet.</t>
        </r>
        <r>
          <rPr>
            <b/>
            <sz val="8"/>
            <color indexed="81"/>
            <rFont val="Tahoma"/>
            <family val="2"/>
          </rPr>
          <t xml:space="preserve">
</t>
        </r>
      </text>
    </comment>
    <comment ref="C22" authorId="1" shapeId="0">
      <text>
        <r>
          <rPr>
            <sz val="8"/>
            <color indexed="81"/>
            <rFont val="Tahoma"/>
            <family val="2"/>
          </rPr>
          <t xml:space="preserve">See the Relative Productivity of Mitig worksheet.
</t>
        </r>
      </text>
    </comment>
  </commentList>
</comments>
</file>

<file path=xl/comments2.xml><?xml version="1.0" encoding="utf-8"?>
<comments xmlns="http://schemas.openxmlformats.org/spreadsheetml/2006/main">
  <authors>
    <author>keskrabis</author>
  </authors>
  <commentList>
    <comment ref="B11" authorId="0" shapeId="0">
      <text>
        <r>
          <rPr>
            <sz val="8"/>
            <color indexed="81"/>
            <rFont val="Tahoma"/>
            <family val="2"/>
          </rPr>
          <t xml:space="preserve">The credit from 1 year of a retrofitted pole is extended over 5 years of productivity of the pole (until the permit is renewed) by multiplying by 0.970874.  This reflects the 3% discount rate.
</t>
        </r>
      </text>
    </comment>
    <comment ref="B22" authorId="0" shapeId="0">
      <text>
        <r>
          <rPr>
            <sz val="8"/>
            <color indexed="81"/>
            <rFont val="Tahoma"/>
            <family val="2"/>
          </rPr>
          <t xml:space="preserve">The credit from 1 year of a retrofitted pole is extended over 10 years of productivity of the pole (until the permit is renewed) by multiplying by 0.970874.  This reflects the 3% discount rate.
</t>
        </r>
      </text>
    </comment>
    <comment ref="B38" authorId="0" shapeId="0">
      <text>
        <r>
          <rPr>
            <sz val="8"/>
            <color indexed="81"/>
            <rFont val="Tahoma"/>
            <family val="2"/>
          </rPr>
          <t xml:space="preserve">The credit from 1 year of a retrofitted pole is extended over 10 years of productivity of the pole (until the permit is renewed) by multiplying by 0.97087.  This reflects the 3% discount rate.
</t>
        </r>
      </text>
    </comment>
  </commentList>
</comments>
</file>

<file path=xl/comments3.xml><?xml version="1.0" encoding="utf-8"?>
<comments xmlns="http://schemas.openxmlformats.org/spreadsheetml/2006/main">
  <authors>
    <author>tborneman</author>
    <author>Skrabis Kristin E</author>
  </authors>
  <commentList>
    <comment ref="E3" authorId="0" shapeId="0">
      <text>
        <r>
          <rPr>
            <sz val="8"/>
            <color indexed="81"/>
            <rFont val="Tahoma"/>
            <family val="2"/>
          </rPr>
          <t>Shows accumulated loss total each year of loss as years progress, so can see total loss each year up to the 11-year total.</t>
        </r>
      </text>
    </comment>
    <comment ref="D5" authorId="1" shapeId="0">
      <text>
        <r>
          <rPr>
            <sz val="10"/>
            <color indexed="81"/>
            <rFont val="Calibri"/>
            <family val="2"/>
            <scheme val="minor"/>
          </rPr>
          <t>See Loss per Territory tab; should match cell AK35</t>
        </r>
      </text>
    </comment>
    <comment ref="O16" authorId="1" shapeId="0">
      <text>
        <r>
          <rPr>
            <b/>
            <sz val="9"/>
            <color indexed="81"/>
            <rFont val="Tahoma"/>
            <family val="2"/>
          </rPr>
          <t xml:space="preserve">Should match cell D16. </t>
        </r>
      </text>
    </comment>
    <comment ref="O20" authorId="1" shapeId="0">
      <text>
        <r>
          <rPr>
            <b/>
            <sz val="9"/>
            <color indexed="81"/>
            <rFont val="Tahoma"/>
            <family val="2"/>
          </rPr>
          <t>Should match cell D20</t>
        </r>
      </text>
    </comment>
  </commentList>
</comments>
</file>

<file path=xl/comments4.xml><?xml version="1.0" encoding="utf-8"?>
<comments xmlns="http://schemas.openxmlformats.org/spreadsheetml/2006/main">
  <authors>
    <author>tborneman</author>
    <author>XP Installer</author>
  </authors>
  <commentList>
    <comment ref="B4" authorId="0" shapeId="0">
      <text>
        <r>
          <rPr>
            <sz val="8"/>
            <color indexed="81"/>
            <rFont val="Tahoma"/>
            <family val="2"/>
          </rPr>
          <t>80th quantile for national golden eagle productivity estimated for continental U.S. (</t>
        </r>
        <r>
          <rPr>
            <i/>
            <sz val="8"/>
            <color indexed="81"/>
            <rFont val="Tahoma"/>
            <family val="2"/>
          </rPr>
          <t>Bald and Golden Eagles: Population demographics and estimate of sustainable take in the United States, 2016 update</t>
        </r>
        <r>
          <rPr>
            <sz val="8"/>
            <color indexed="81"/>
            <rFont val="Tahoma"/>
            <family val="2"/>
          </rPr>
          <t>, U.S. Fish &amp; Wildlife Service, 2016)</t>
        </r>
      </text>
    </comment>
    <comment ref="A5" authorId="0" shapeId="0">
      <text>
        <r>
          <rPr>
            <sz val="9"/>
            <color indexed="81"/>
            <rFont val="Tahoma"/>
            <family val="2"/>
          </rPr>
          <t>These are all the age distribution of the population</t>
        </r>
      </text>
    </comment>
    <comment ref="B5" authorId="1" shapeId="0">
      <text>
        <r>
          <rPr>
            <sz val="8"/>
            <color indexed="81"/>
            <rFont val="Tahoma"/>
            <family val="2"/>
          </rPr>
          <t>For permitted takes, percent killed by age class may or may not be the population distribution used in other settings (e.g., NRDA cases).
In the case of territory loss (loss of productivity for a generation), the eagles taken will be 100% in the 0-1 year old age class.</t>
        </r>
      </text>
    </comment>
    <comment ref="D6" authorId="0" shapeId="0">
      <text>
        <r>
          <rPr>
            <sz val="8"/>
            <color indexed="81"/>
            <rFont val="Tahoma"/>
            <family val="2"/>
          </rPr>
          <t>These are the survival rates for the different age classes</t>
        </r>
      </text>
    </comment>
    <comment ref="F6" authorId="0" shapeId="0">
      <text>
        <r>
          <rPr>
            <sz val="8"/>
            <color indexed="81"/>
            <rFont val="Tahoma"/>
            <family val="2"/>
          </rPr>
          <t>Survival rates from the 2016 eagle population assessment (</t>
        </r>
        <r>
          <rPr>
            <i/>
            <sz val="8"/>
            <color indexed="81"/>
            <rFont val="Tahoma"/>
            <family val="2"/>
          </rPr>
          <t>Bald and Golden Eagles: Population demographics and estimate of sustainable take in the United States, 2016 update</t>
        </r>
        <r>
          <rPr>
            <sz val="8"/>
            <color indexed="81"/>
            <rFont val="Tahoma"/>
            <family val="2"/>
          </rPr>
          <t>, U.S. Fish &amp; Wildlife Service, 2016)</t>
        </r>
      </text>
    </comment>
    <comment ref="B42" authorId="0" shapeId="0">
      <text>
        <r>
          <rPr>
            <sz val="8"/>
            <color indexed="81"/>
            <rFont val="Tahoma"/>
            <family val="2"/>
          </rPr>
          <t>These are the age distribution of the injured population given the estimated annual take (above in cell A4) -- in the case of territory loss (11 years loss of productivity), the entire injured population is in the 0-1 age class</t>
        </r>
      </text>
    </comment>
    <comment ref="B72" authorId="0" shapeId="0">
      <text>
        <r>
          <rPr>
            <sz val="8"/>
            <color indexed="81"/>
            <rFont val="Tahoma"/>
            <family val="2"/>
          </rPr>
          <t>This should equal the estimated annual take in cell A4</t>
        </r>
      </text>
    </comment>
  </commentList>
</comments>
</file>

<file path=xl/comments5.xml><?xml version="1.0" encoding="utf-8"?>
<comments xmlns="http://schemas.openxmlformats.org/spreadsheetml/2006/main">
  <authors>
    <author>tborneman</author>
    <author>US Department of the Interior</author>
    <author>XP Installer</author>
  </authors>
  <commentList>
    <comment ref="C1" authorId="0" shapeId="0">
      <text>
        <r>
          <rPr>
            <sz val="8"/>
            <color indexed="81"/>
            <rFont val="Tahoma"/>
            <family val="2"/>
          </rPr>
          <t>This calculates how many eagles should have been alive, but for the take that occurred.  So, future contributions that those birds would have provided.  Uses basic concepts of a life history table.</t>
        </r>
      </text>
    </comment>
    <comment ref="F5" authorId="1" shapeId="0">
      <text>
        <r>
          <rPr>
            <sz val="8"/>
            <color indexed="81"/>
            <rFont val="Tahoma"/>
            <family val="2"/>
          </rPr>
          <t xml:space="preserve">Refer to the Debit Inputs worksheet.
</t>
        </r>
      </text>
    </comment>
    <comment ref="AJ5" authorId="2" shapeId="0">
      <text>
        <r>
          <rPr>
            <sz val="8"/>
            <color indexed="81"/>
            <rFont val="Tahoma"/>
            <family val="2"/>
          </rPr>
          <t xml:space="preserve">Normally the same as the permitted take.
</t>
        </r>
      </text>
    </comment>
    <comment ref="G6" authorId="2" shapeId="0">
      <text>
        <r>
          <rPr>
            <sz val="8"/>
            <color indexed="81"/>
            <rFont val="Tahoma"/>
            <family val="2"/>
          </rPr>
          <t>Reminder that this first row is normally the midpoint from the time of injury so as to not over-value or under-value lost bird-years.</t>
        </r>
      </text>
    </comment>
    <comment ref="AK35" authorId="2" shapeId="0">
      <text>
        <r>
          <rPr>
            <sz val="8"/>
            <color indexed="81"/>
            <rFont val="Tahoma"/>
            <family val="2"/>
          </rPr>
          <t>Note that this total reflects the mid-point from the start year to the following year to avoid over- or under-counting.</t>
        </r>
      </text>
    </comment>
  </commentList>
</comments>
</file>

<file path=xl/comments6.xml><?xml version="1.0" encoding="utf-8"?>
<comments xmlns="http://schemas.openxmlformats.org/spreadsheetml/2006/main">
  <authors>
    <author>tborneman</author>
    <author>XP Installer</author>
  </authors>
  <commentList>
    <comment ref="B4" authorId="0" shapeId="0">
      <text>
        <r>
          <rPr>
            <sz val="8"/>
            <color indexed="81"/>
            <rFont val="Tahoma"/>
            <family val="2"/>
          </rPr>
          <t>This rate is taken directly from published literature on eagle electrocution rates in northeastern Utah and northwestern Colorado and is specific to eagles (Lehman et al. 2010; see Eagle Conservation Plan Guidance, Appendix G)</t>
        </r>
      </text>
    </comment>
    <comment ref="B5" authorId="1" shapeId="0">
      <text>
        <r>
          <rPr>
            <sz val="8"/>
            <color indexed="81"/>
            <rFont val="Tahoma"/>
            <family val="2"/>
          </rPr>
          <t xml:space="preserve">For permitted takes, percent killed by age class mayor may not be the population distribution used in other settings (e.g., NRDA cases).   </t>
        </r>
      </text>
    </comment>
    <comment ref="D6" authorId="0" shapeId="0">
      <text>
        <r>
          <rPr>
            <sz val="8"/>
            <color indexed="81"/>
            <rFont val="Tahoma"/>
            <family val="2"/>
          </rPr>
          <t>These are the survival rates for the different age classes</t>
        </r>
      </text>
    </comment>
    <comment ref="F6" authorId="0" shapeId="0">
      <text>
        <r>
          <rPr>
            <sz val="8"/>
            <color indexed="81"/>
            <rFont val="Tahoma"/>
            <family val="2"/>
          </rPr>
          <t xml:space="preserve">Survival rates from the 2016 eagle population assessment </t>
        </r>
        <r>
          <rPr>
            <i/>
            <sz val="8"/>
            <color indexed="81"/>
            <rFont val="Tahoma"/>
            <family val="2"/>
          </rPr>
          <t>(Bald and Golden Eagles: Population demographics and estimate of sustainable take in the United States, 2016 update</t>
        </r>
        <r>
          <rPr>
            <sz val="8"/>
            <color indexed="81"/>
            <rFont val="Tahoma"/>
            <family val="2"/>
          </rPr>
          <t>, U.S. Fish &amp; Wildlife Service, 2016)</t>
        </r>
      </text>
    </comment>
  </commentList>
</comments>
</file>

<file path=xl/comments7.xml><?xml version="1.0" encoding="utf-8"?>
<comments xmlns="http://schemas.openxmlformats.org/spreadsheetml/2006/main">
  <authors>
    <author>US Department of the Interior</author>
    <author>XP Installer</author>
  </authors>
  <commentList>
    <comment ref="F5" authorId="0" shapeId="0">
      <text>
        <r>
          <rPr>
            <sz val="8"/>
            <color indexed="81"/>
            <rFont val="Tahoma"/>
            <family val="2"/>
          </rPr>
          <t xml:space="preserve">Refer to the Inputs worksheet.
</t>
        </r>
      </text>
    </comment>
    <comment ref="AJ5" authorId="1" shapeId="0">
      <text>
        <r>
          <rPr>
            <sz val="8"/>
            <color indexed="81"/>
            <rFont val="Tahoma"/>
            <family val="2"/>
          </rPr>
          <t xml:space="preserve">Normally should be the same as the avoided loss/pole/year.
</t>
        </r>
      </text>
    </comment>
    <comment ref="G6" authorId="1" shapeId="0">
      <text>
        <r>
          <rPr>
            <sz val="8"/>
            <color indexed="81"/>
            <rFont val="Tahoma"/>
            <family val="2"/>
          </rPr>
          <t>Reminder that this first row is normally the midpoint from the time of injury so as to not over-value or under-value lost bird-years.</t>
        </r>
      </text>
    </comment>
    <comment ref="AK35" authorId="1" shapeId="0">
      <text>
        <r>
          <rPr>
            <sz val="8"/>
            <color indexed="81"/>
            <rFont val="Tahoma"/>
            <family val="2"/>
          </rPr>
          <t>Note that this total reflects the mid-point from the incident year to the following year to avoid over- or under-counting.</t>
        </r>
      </text>
    </comment>
  </commentList>
</comments>
</file>

<file path=xl/sharedStrings.xml><?xml version="1.0" encoding="utf-8"?>
<sst xmlns="http://schemas.openxmlformats.org/spreadsheetml/2006/main" count="278" uniqueCount="159">
  <si>
    <t># Birds by Age Class</t>
  </si>
  <si>
    <t>(0-1)</t>
  </si>
  <si>
    <t>(10-11)</t>
  </si>
  <si>
    <t>(11-12)</t>
  </si>
  <si>
    <t>(1-2)</t>
  </si>
  <si>
    <t>(12-13)</t>
  </si>
  <si>
    <t>(13-14)</t>
  </si>
  <si>
    <t>(14-15)</t>
  </si>
  <si>
    <t>(15-16)</t>
  </si>
  <si>
    <t>(16-17)</t>
  </si>
  <si>
    <t>(2-3)</t>
  </si>
  <si>
    <t>(3-4)</t>
  </si>
  <si>
    <t>(4-5)</t>
  </si>
  <si>
    <t>(5-6)</t>
  </si>
  <si>
    <t>(6-7)</t>
  </si>
  <si>
    <t>(7-8)</t>
  </si>
  <si>
    <t>(8-9)</t>
  </si>
  <si>
    <t>(9-10)</t>
  </si>
  <si>
    <t>1st year survival rate:</t>
  </si>
  <si>
    <t>2nd year survival rate:</t>
  </si>
  <si>
    <t>3rd year survival rate:</t>
  </si>
  <si>
    <t>4th year survival rate:</t>
  </si>
  <si>
    <t>5th year survival rate:</t>
  </si>
  <si>
    <t>Age Class</t>
  </si>
  <si>
    <t>Factor</t>
  </si>
  <si>
    <t>Injured Population</t>
  </si>
  <si>
    <t>Period</t>
  </si>
  <si>
    <t>Time</t>
  </si>
  <si>
    <t>Total</t>
  </si>
  <si>
    <t>Total:</t>
  </si>
  <si>
    <t>Year</t>
  </si>
  <si>
    <t>(17-18)</t>
  </si>
  <si>
    <t>(18-19)</t>
  </si>
  <si>
    <t>Total Lost</t>
  </si>
  <si>
    <t>Bird-Years in PV</t>
  </si>
  <si>
    <t>--</t>
  </si>
  <si>
    <t>Bird-Years</t>
  </si>
  <si>
    <t>(19-20)</t>
  </si>
  <si>
    <t>(20-21)</t>
  </si>
  <si>
    <t>(21-22)</t>
  </si>
  <si>
    <t>(22-23)</t>
  </si>
  <si>
    <t>(23-24)</t>
  </si>
  <si>
    <t>(25-26)</t>
  </si>
  <si>
    <t>(26-27)</t>
  </si>
  <si>
    <t>(27-28)</t>
  </si>
  <si>
    <t>(28-29)</t>
  </si>
  <si>
    <t>(29-30)</t>
  </si>
  <si>
    <t xml:space="preserve">Discount </t>
  </si>
  <si>
    <t>(24-25)</t>
  </si>
  <si>
    <t>Base year for discounting:</t>
  </si>
  <si>
    <t>Discount Factor:</t>
  </si>
  <si>
    <t>% Total Pop: Age Class (0-1)</t>
  </si>
  <si>
    <t>% Total Pop: Age Class (1-2)</t>
  </si>
  <si>
    <t>% Total Pop: Age Class (2-3)</t>
  </si>
  <si>
    <t>% Total Pop: Age Class (3-4)</t>
  </si>
  <si>
    <t>% Total Pop: Age Class (4-5)</t>
  </si>
  <si>
    <t>% Total Pop: Age Class (5-6)</t>
  </si>
  <si>
    <t>% Total Pop: Age Class (6-7)</t>
  </si>
  <si>
    <t>% Total Pop: Age Class (7-8)</t>
  </si>
  <si>
    <t>% Total Pop: Age Class (8-9)</t>
  </si>
  <si>
    <t>% Total Pop: Age Class (9-10)</t>
  </si>
  <si>
    <t>% Total Pop: Age Class (10-11)</t>
  </si>
  <si>
    <t>% Total Pop: Age Class (11-12)</t>
  </si>
  <si>
    <t>% Total Pop: Age Class (12-13)</t>
  </si>
  <si>
    <t>% Total Pop: Age Class (13-14)</t>
  </si>
  <si>
    <t>% Total Pop: Age Class (14-15)</t>
  </si>
  <si>
    <t>% Total Pop: Age Class (15-16)</t>
  </si>
  <si>
    <t>% Total Pop: Age Class (16-17)</t>
  </si>
  <si>
    <t>% Total Pop: Age Class (17-18)</t>
  </si>
  <si>
    <t>% Total Pop: Age Class (18-19)</t>
  </si>
  <si>
    <t>% Total Pop: Age Class (19-20)</t>
  </si>
  <si>
    <t>% Total Pop: Age Class (20-21)</t>
  </si>
  <si>
    <t>% Total Pop: Age Class (21-22)</t>
  </si>
  <si>
    <t>% Total Pop: Age Class (22-23)</t>
  </si>
  <si>
    <t>% Total Pop: Age Class (23-24)</t>
  </si>
  <si>
    <t>% Total Pop: Age Class (24-25)</t>
  </si>
  <si>
    <t>% Total Pop: Age Class (25-26)</t>
  </si>
  <si>
    <t>% Total Pop: Age Class (26-27)</t>
  </si>
  <si>
    <t>% Total Pop: Age Class (27-28)</t>
  </si>
  <si>
    <t>% Total Pop: Age Class (28-29)</t>
  </si>
  <si>
    <t>% Total Pop: Age Class (29-30)</t>
  </si>
  <si>
    <t>Average longevity:</t>
  </si>
  <si>
    <t>Ongoing annual survival rate:</t>
  </si>
  <si>
    <t>PV Bird-Years</t>
  </si>
  <si>
    <t>Life History Data &amp; Assumptions: Golden Eagle</t>
  </si>
  <si>
    <t>Annual Permitted Take</t>
  </si>
  <si>
    <t>Avoided Loss of Birds/Pole/Yr</t>
  </si>
  <si>
    <t>Total PV Bird-Years</t>
  </si>
  <si>
    <t>Start Year of Mitigation:</t>
  </si>
  <si>
    <t>Credit PV Bird-Years</t>
  </si>
  <si>
    <t>PV Bird-Years/pole</t>
  </si>
  <si>
    <t xml:space="preserve">                  Total Debit</t>
  </si>
  <si>
    <t>Avoided loss of PV bird-years/pole</t>
  </si>
  <si>
    <t>Poles to be retrofitted to achieve no net loss of GOEA</t>
  </si>
  <si>
    <t>÷ Relative Productivity of Lethal Electric Pole Retrofitting</t>
  </si>
  <si>
    <t xml:space="preserve">Relative Productivity of Mitigation: </t>
  </si>
  <si>
    <t xml:space="preserve">Retrofitting Lethal Electric Poles for Avoided Loss of Golden Eagles </t>
  </si>
  <si>
    <t xml:space="preserve">Relative Productivity: </t>
  </si>
  <si>
    <t>Life History Data &amp; Assumptions: GOEA</t>
  </si>
  <si>
    <t>TOTAL PV Bird-Years</t>
  </si>
  <si>
    <t xml:space="preserve">Avoided loss of PV bird-years/pole </t>
  </si>
  <si>
    <r>
      <rPr>
        <b/>
        <sz val="10"/>
        <rFont val="Calibri"/>
        <family val="2"/>
      </rPr>
      <t>Note:</t>
    </r>
    <r>
      <rPr>
        <sz val="10"/>
        <rFont val="Calibri"/>
        <family val="2"/>
      </rPr>
      <t xml:space="preserve">  Assumes 5 years of avoided loss per retrofitted pole. </t>
    </r>
  </si>
  <si>
    <r>
      <rPr>
        <b/>
        <sz val="10"/>
        <rFont val="Calibri"/>
        <family val="2"/>
      </rPr>
      <t>Note:</t>
    </r>
    <r>
      <rPr>
        <sz val="10"/>
        <rFont val="Calibri"/>
        <family val="2"/>
      </rPr>
      <t xml:space="preserve">  Assumes 10 years of avoided loss per retrofitted pole. </t>
    </r>
  </si>
  <si>
    <t>Retrofitting High-Risk Power Poles for Avoided Loss of GOEA</t>
  </si>
  <si>
    <r>
      <rPr>
        <b/>
        <sz val="10"/>
        <rFont val="Calibri"/>
        <family val="2"/>
      </rPr>
      <t>Note:</t>
    </r>
    <r>
      <rPr>
        <sz val="10"/>
        <rFont val="Calibri"/>
        <family val="2"/>
      </rPr>
      <t xml:space="preserve">  Assumes 30 years of avoided loss per retrofitted pole. </t>
    </r>
  </si>
  <si>
    <t xml:space="preserve">For the purposes of the Eagle Conservation Plan Guidance, the Service developed a resource equivalency analysis (REA) example to calculate compensatory mitigation   </t>
  </si>
  <si>
    <t>PV = Present Value</t>
  </si>
  <si>
    <t xml:space="preserve">More than the usual one or two significant digits are shown for the computed values in most REAs.  This choice is not intended to convey an excessive level of confidence in the </t>
  </si>
  <si>
    <t xml:space="preserve">calculations.  Rather, the decision was made to provide sufficient information to maximize the transparency and reproducibility of the results when moved from the spreadsheets into  </t>
  </si>
  <si>
    <t xml:space="preserve">documents.  </t>
  </si>
  <si>
    <t>Other changes in inputs automatically produce updated results.</t>
  </si>
  <si>
    <t>Debit Inputs worksheet:</t>
  </si>
  <si>
    <t xml:space="preserve">              = Credit owed (1:1 ratio)</t>
  </si>
  <si>
    <t>Poles to be retrofitted to achieve a net increase of GOEA</t>
  </si>
  <si>
    <t>Double-check on Compounding/Discounting</t>
  </si>
  <si>
    <t>Number of Lost territories:</t>
  </si>
  <si>
    <t>Relative Productivity</t>
  </si>
  <si>
    <t xml:space="preserve">              = Credit owed (1.2:1 ratio)</t>
  </si>
  <si>
    <t>Number of lost territories:</t>
  </si>
  <si>
    <t>Permit year (start of take):</t>
  </si>
  <si>
    <t>Years of Loss</t>
  </si>
  <si>
    <t>GOEA</t>
  </si>
  <si>
    <t>BAEA (all but SW)</t>
  </si>
  <si>
    <t>BAEA (SW)</t>
  </si>
  <si>
    <t>Credit Owed for Permitted Take of GOEA (assuming 5 years of avoided loss from retrofitted poles)</t>
  </si>
  <si>
    <t>Credit Owed for Permitted Take of GOEA (assuming 10 years of avoided loss from retrofitted poles)</t>
  </si>
  <si>
    <t>Credit Owed for Permitted Take of GOEA (assuming 30 years of avoided loss from retrofitted poles)</t>
  </si>
  <si>
    <t>Total years of lost production from any disturbance</t>
  </si>
  <si>
    <t>Total Avoided Loss</t>
  </si>
  <si>
    <t>Notes: The years of annual lost reproduction occur regardless of the permit tenure.  If a territory is lost, even if only from short-term activity, the demographic cost persists for at least one generation.  The duration of the debit is capped at one generation, assuming either the population will respond by colonizing a new territory over this time interval, or the Service's updated population assessments over that interval (one update very 6 years) will detect a decline and adjust take limits accordingly.   </t>
  </si>
  <si>
    <t>https://www.fws.gov/ecological-services/energy-development/wind.html</t>
  </si>
  <si>
    <t xml:space="preserve">https://www.fws.gov/migratorybirds/pdf/management/EagleRuleRevisions-StatusReport.pdf  </t>
  </si>
  <si>
    <t>Lost PV Bird-Years</t>
  </si>
  <si>
    <t>Total PV Lost Bird-Years (total debit):</t>
  </si>
  <si>
    <t>Incremental Losses (PV Bird-Years) per Territory Over Time (Years)</t>
  </si>
  <si>
    <r>
      <t xml:space="preserve">Mitigation Owed:  </t>
    </r>
    <r>
      <rPr>
        <b/>
        <sz val="11"/>
        <rFont val="Calibri"/>
        <family val="2"/>
      </rPr>
      <t>Foregone Reproduction from Loss of Territory</t>
    </r>
  </si>
  <si>
    <t>Permitted Take (any length)</t>
  </si>
  <si>
    <t>per Territory over Time</t>
  </si>
  <si>
    <t>Losses per Territory Over Time and Total Losses</t>
  </si>
  <si>
    <t>Year of mitigation payment:</t>
  </si>
  <si>
    <t>Losses per Territory for One Year of Take (statistical lifespan but for the take)</t>
  </si>
  <si>
    <t>Updated Survival Rates (as of 2016)</t>
  </si>
  <si>
    <t>Double-check your inputs (year of permitting and number of lost territories)</t>
  </si>
  <si>
    <t>Credit Inputs worksheet:</t>
  </si>
  <si>
    <t>Double-check your input (year mitigation payment is made)</t>
  </si>
  <si>
    <t>Retrofits equating to 5-Years of Avoided Losses</t>
  </si>
  <si>
    <t>Retrofits equating to 10-Years of Avoided Losses</t>
  </si>
  <si>
    <t>Retrofits equating to 30-Years of Avoided Losses</t>
  </si>
  <si>
    <t>Enter input values in the pink cells in the "Debit Inputs" and "Credit Inputs" sheets</t>
  </si>
  <si>
    <t>Inserted comments provide guidance and information.</t>
  </si>
  <si>
    <r>
      <t>(</t>
    </r>
    <r>
      <rPr>
        <b/>
        <i/>
        <sz val="10"/>
        <rFont val="Calibri"/>
        <family val="2"/>
        <scheme val="minor"/>
      </rPr>
      <t>insert project specifics in pink cells</t>
    </r>
    <r>
      <rPr>
        <b/>
        <sz val="10"/>
        <rFont val="Calibri"/>
        <family val="2"/>
        <scheme val="minor"/>
      </rPr>
      <t>)</t>
    </r>
  </si>
  <si>
    <t xml:space="preserve">Additional information is available at:  </t>
  </si>
  <si>
    <r>
      <t>for the loss of golden eagles.   This spreadsheet reflects the Service's 2016 Update on the take of eagle territories (</t>
    </r>
    <r>
      <rPr>
        <i/>
        <sz val="8"/>
        <rFont val="Calibri"/>
        <family val="2"/>
      </rPr>
      <t>Bald and Golden Eagles: Population demographics and estimate of sustainable take in the United States, 2016 update</t>
    </r>
    <r>
      <rPr>
        <sz val="8"/>
        <rFont val="Calibri"/>
        <family val="2"/>
      </rPr>
      <t>, U.S. Fish &amp; Wildlife Service, 2016).</t>
    </r>
  </si>
  <si>
    <t>Cost Estimate</t>
  </si>
  <si>
    <t>Version Date:</t>
  </si>
  <si>
    <t>2018 October 22</t>
  </si>
  <si>
    <t>Golden Eagle (GOEA) Resource Equivalency Analysis: A Mitigation Framework for Permitted Takes of Golden Eagle Territories</t>
  </si>
  <si>
    <t>Changes in lifespan and years of reproduction require making changes within the spreadsheet</t>
  </si>
  <si>
    <t>REA Instructions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</si>
</sst>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409]\ #,##0"/>
    <numFmt numFmtId="165" formatCode="0.000"/>
    <numFmt numFmtId="166" formatCode="#,##0.000"/>
    <numFmt numFmtId="167" formatCode="0.00000"/>
    <numFmt numFmtId="168" formatCode="0.0"/>
    <numFmt numFmtId="169" formatCode="0.0000"/>
    <numFmt numFmtId="170" formatCode="&quot;$&quot;#,##0"/>
  </numFmts>
  <fonts count="32" x14ac:knownFonts="1">
    <font>
      <sz val="10"/>
      <name val="Arial"/>
    </font>
    <font>
      <b/>
      <sz val="18"/>
      <name val="Arial"/>
      <family val="2"/>
    </font>
    <font>
      <b/>
      <sz val="12"/>
      <name val="Arial"/>
      <family val="2"/>
    </font>
    <font>
      <sz val="8"/>
      <name val="Arial"/>
      <family val="2"/>
    </font>
    <font>
      <sz val="8"/>
      <color indexed="81"/>
      <name val="Tahoma"/>
      <family val="2"/>
    </font>
    <font>
      <b/>
      <sz val="8"/>
      <color indexed="81"/>
      <name val="Tahoma"/>
      <family val="2"/>
    </font>
    <font>
      <sz val="10"/>
      <name val="Arial"/>
      <family val="2"/>
    </font>
    <font>
      <b/>
      <sz val="10"/>
      <name val="Calibri"/>
      <family val="2"/>
    </font>
    <font>
      <sz val="10"/>
      <name val="Calibri"/>
      <family val="2"/>
    </font>
    <font>
      <b/>
      <sz val="10"/>
      <name val="Arial"/>
      <family val="2"/>
    </font>
    <font>
      <b/>
      <sz val="11"/>
      <name val="Calibri"/>
      <family val="2"/>
    </font>
    <font>
      <sz val="11"/>
      <name val="Arial"/>
      <family val="2"/>
    </font>
    <font>
      <sz val="9"/>
      <color indexed="81"/>
      <name val="Tahoma"/>
      <family val="2"/>
    </font>
    <font>
      <b/>
      <sz val="9"/>
      <color indexed="81"/>
      <name val="Tahoma"/>
      <family val="2"/>
    </font>
    <font>
      <b/>
      <sz val="10"/>
      <name val="Calibri"/>
      <family val="2"/>
      <scheme val="minor"/>
    </font>
    <font>
      <sz val="10"/>
      <name val="Calibri"/>
      <family val="2"/>
      <scheme val="minor"/>
    </font>
    <font>
      <b/>
      <sz val="8"/>
      <name val="Calibri"/>
      <family val="2"/>
      <scheme val="minor"/>
    </font>
    <font>
      <sz val="8"/>
      <name val="Calibri"/>
      <family val="2"/>
      <scheme val="minor"/>
    </font>
    <font>
      <sz val="11"/>
      <name val="Calibri"/>
      <family val="2"/>
      <scheme val="minor"/>
    </font>
    <font>
      <b/>
      <sz val="11"/>
      <name val="Calibri"/>
      <family val="2"/>
      <scheme val="minor"/>
    </font>
    <font>
      <sz val="8"/>
      <name val="Calibri"/>
      <family val="2"/>
    </font>
    <font>
      <b/>
      <sz val="14"/>
      <name val="Arial"/>
      <family val="2"/>
    </font>
    <font>
      <u/>
      <sz val="10"/>
      <color theme="10"/>
      <name val="Arial"/>
      <family val="2"/>
    </font>
    <font>
      <sz val="10"/>
      <color rgb="FF222222"/>
      <name val="Arial"/>
      <family val="2"/>
    </font>
    <font>
      <sz val="8"/>
      <color rgb="FF222222"/>
      <name val="Calibri"/>
      <family val="2"/>
      <scheme val="minor"/>
    </font>
    <font>
      <u/>
      <sz val="8"/>
      <color theme="10"/>
      <name val="Calibri"/>
      <family val="2"/>
      <scheme val="minor"/>
    </font>
    <font>
      <sz val="10"/>
      <color indexed="81"/>
      <name val="Calibri"/>
      <family val="2"/>
      <scheme val="minor"/>
    </font>
    <font>
      <i/>
      <sz val="8"/>
      <color indexed="81"/>
      <name val="Tahoma"/>
      <family val="2"/>
    </font>
    <font>
      <b/>
      <sz val="10"/>
      <color theme="1" tint="0.499984740745262"/>
      <name val="Calibri"/>
      <family val="2"/>
      <scheme val="minor"/>
    </font>
    <font>
      <sz val="10"/>
      <color theme="1" tint="0.499984740745262"/>
      <name val="Calibri"/>
      <family val="2"/>
      <scheme val="minor"/>
    </font>
    <font>
      <b/>
      <i/>
      <sz val="10"/>
      <name val="Calibri"/>
      <family val="2"/>
      <scheme val="minor"/>
    </font>
    <font>
      <i/>
      <sz val="8"/>
      <name val="Calibri"/>
      <family val="2"/>
    </font>
  </fonts>
  <fills count="8">
    <fill>
      <patternFill patternType="none"/>
    </fill>
    <fill>
      <patternFill patternType="gray125"/>
    </fill>
    <fill>
      <patternFill patternType="solid">
        <fgColor indexed="38"/>
        <bgColor indexed="0"/>
      </patternFill>
    </fill>
    <fill>
      <patternFill patternType="solid">
        <fgColor indexed="8"/>
        <bgColor indexed="8"/>
      </patternFill>
    </fill>
    <fill>
      <patternFill patternType="solid">
        <fgColor indexed="38"/>
        <bgColor indexed="8"/>
      </patternFill>
    </fill>
    <fill>
      <patternFill patternType="solid">
        <fgColor rgb="FFFFFF00"/>
        <bgColor indexed="64"/>
      </patternFill>
    </fill>
    <fill>
      <patternFill patternType="solid">
        <fgColor rgb="FFFF99CC"/>
        <bgColor indexed="64"/>
      </patternFill>
    </fill>
    <fill>
      <patternFill patternType="solid">
        <fgColor theme="0"/>
        <bgColor indexed="64"/>
      </patternFill>
    </fill>
  </fills>
  <borders count="34">
    <border>
      <left/>
      <right/>
      <top/>
      <bottom/>
      <diagonal/>
    </border>
    <border>
      <left/>
      <right/>
      <top style="double">
        <color indexed="9"/>
      </top>
      <bottom/>
      <diagonal/>
    </border>
    <border>
      <left style="thick">
        <color indexed="19"/>
      </left>
      <right style="thick">
        <color indexed="19"/>
      </right>
      <top style="thick">
        <color indexed="19"/>
      </top>
      <bottom/>
      <diagonal/>
    </border>
    <border>
      <left style="thick">
        <color indexed="19"/>
      </left>
      <right style="thick">
        <color indexed="19"/>
      </right>
      <top/>
      <bottom/>
      <diagonal/>
    </border>
    <border>
      <left style="thick">
        <color indexed="19"/>
      </left>
      <right style="thick">
        <color indexed="19"/>
      </right>
      <top/>
      <bottom style="thick">
        <color indexed="19"/>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double">
        <color indexed="64"/>
      </top>
      <bottom style="medium">
        <color indexed="64"/>
      </bottom>
      <diagonal/>
    </border>
    <border>
      <left/>
      <right/>
      <top style="medium">
        <color indexed="64"/>
      </top>
      <bottom style="double">
        <color indexed="64"/>
      </bottom>
      <diagonal/>
    </border>
    <border>
      <left style="thick">
        <color indexed="64"/>
      </left>
      <right/>
      <top/>
      <bottom/>
      <diagonal/>
    </border>
    <border>
      <left/>
      <right/>
      <top/>
      <bottom style="dotted">
        <color indexed="64"/>
      </bottom>
      <diagonal/>
    </border>
    <border>
      <left/>
      <right/>
      <top/>
      <bottom style="dashed">
        <color indexed="64"/>
      </bottom>
      <diagonal/>
    </border>
    <border>
      <left style="thick">
        <color indexed="64"/>
      </left>
      <right/>
      <top style="thick">
        <color indexed="64"/>
      </top>
      <bottom/>
      <diagonal/>
    </border>
    <border>
      <left/>
      <right/>
      <top style="thick">
        <color indexed="64"/>
      </top>
      <bottom/>
      <diagonal/>
    </border>
    <border>
      <left style="thick">
        <color indexed="64"/>
      </left>
      <right/>
      <top style="thin">
        <color indexed="64"/>
      </top>
      <bottom style="thick">
        <color indexed="64"/>
      </bottom>
      <diagonal/>
    </border>
    <border>
      <left/>
      <right/>
      <top style="thin">
        <color indexed="64"/>
      </top>
      <bottom style="thick">
        <color indexed="64"/>
      </bottom>
      <diagonal/>
    </border>
    <border>
      <left style="thick">
        <color indexed="64"/>
      </left>
      <right/>
      <top style="thin">
        <color indexed="64"/>
      </top>
      <bottom/>
      <diagonal/>
    </border>
    <border>
      <left/>
      <right/>
      <top style="thin">
        <color indexed="64"/>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thin">
        <color indexed="64"/>
      </bottom>
      <diagonal/>
    </border>
  </borders>
  <cellStyleXfs count="11">
    <xf numFmtId="0" fontId="0" fillId="0" borderId="0"/>
    <xf numFmtId="4" fontId="6" fillId="0" borderId="0"/>
    <xf numFmtId="3" fontId="6" fillId="0" borderId="0"/>
    <xf numFmtId="164" fontId="6" fillId="0" borderId="0"/>
    <xf numFmtId="14" fontId="6" fillId="0" borderId="0"/>
    <xf numFmtId="2" fontId="6" fillId="0" borderId="0"/>
    <xf numFmtId="0" fontId="1" fillId="0" borderId="0"/>
    <xf numFmtId="0" fontId="2" fillId="0" borderId="0"/>
    <xf numFmtId="10" fontId="6" fillId="0" borderId="0"/>
    <xf numFmtId="0" fontId="6" fillId="0" borderId="1"/>
    <xf numFmtId="0" fontId="22" fillId="0" borderId="0" applyNumberFormat="0" applyFill="0" applyBorder="0" applyAlignment="0" applyProtection="0"/>
  </cellStyleXfs>
  <cellXfs count="242">
    <xf numFmtId="0" fontId="0" fillId="0" borderId="0" xfId="0"/>
    <xf numFmtId="0" fontId="3" fillId="0" borderId="0" xfId="0" applyFont="1"/>
    <xf numFmtId="165" fontId="0" fillId="0" borderId="0" xfId="0" applyNumberFormat="1"/>
    <xf numFmtId="0" fontId="0" fillId="0" borderId="0" xfId="0" applyBorder="1"/>
    <xf numFmtId="0" fontId="16" fillId="0" borderId="0" xfId="0" applyFont="1"/>
    <xf numFmtId="0" fontId="17" fillId="0" borderId="0" xfId="0" applyFont="1"/>
    <xf numFmtId="0" fontId="15" fillId="0" borderId="0" xfId="0" applyFont="1"/>
    <xf numFmtId="0" fontId="17" fillId="0" borderId="0" xfId="0" applyFont="1" applyAlignment="1">
      <alignment horizontal="center"/>
    </xf>
    <xf numFmtId="165" fontId="17" fillId="0" borderId="0" xfId="0" applyNumberFormat="1" applyFont="1" applyAlignment="1">
      <alignment horizontal="center"/>
    </xf>
    <xf numFmtId="165" fontId="16" fillId="0" borderId="0" xfId="0" applyNumberFormat="1" applyFont="1" applyAlignment="1">
      <alignment horizontal="left"/>
    </xf>
    <xf numFmtId="0" fontId="16" fillId="0" borderId="0" xfId="0" applyFont="1" applyAlignment="1">
      <alignment horizontal="left"/>
    </xf>
    <xf numFmtId="10" fontId="17" fillId="0" borderId="2" xfId="8" applyFont="1" applyFill="1" applyBorder="1" applyAlignment="1">
      <alignment horizontal="center"/>
    </xf>
    <xf numFmtId="10" fontId="17" fillId="0" borderId="3" xfId="8" applyFont="1" applyFill="1" applyBorder="1" applyAlignment="1">
      <alignment horizontal="center"/>
    </xf>
    <xf numFmtId="2" fontId="17" fillId="0" borderId="0" xfId="0" applyNumberFormat="1" applyFont="1" applyAlignment="1">
      <alignment horizontal="center"/>
    </xf>
    <xf numFmtId="10" fontId="17" fillId="0" borderId="4" xfId="8" applyFont="1" applyBorder="1" applyAlignment="1">
      <alignment horizontal="center"/>
    </xf>
    <xf numFmtId="0" fontId="17" fillId="0" borderId="0" xfId="0" applyFont="1" applyBorder="1" applyAlignment="1">
      <alignment horizontal="center"/>
    </xf>
    <xf numFmtId="0" fontId="17" fillId="0" borderId="0" xfId="0" applyFont="1" applyBorder="1"/>
    <xf numFmtId="10" fontId="17" fillId="0" borderId="0" xfId="8" applyFont="1" applyBorder="1" applyAlignment="1">
      <alignment horizontal="center"/>
    </xf>
    <xf numFmtId="165" fontId="17" fillId="0" borderId="0" xfId="0" applyNumberFormat="1" applyFont="1" applyBorder="1" applyAlignment="1">
      <alignment horizontal="center"/>
    </xf>
    <xf numFmtId="165" fontId="17" fillId="0" borderId="0" xfId="0" applyNumberFormat="1" applyFont="1" applyFill="1" applyBorder="1" applyAlignment="1">
      <alignment horizontal="center"/>
    </xf>
    <xf numFmtId="9" fontId="17" fillId="0" borderId="0" xfId="0" applyNumberFormat="1" applyFont="1" applyAlignment="1">
      <alignment horizontal="center"/>
    </xf>
    <xf numFmtId="0" fontId="16" fillId="0" borderId="0" xfId="0" applyFont="1" applyAlignment="1">
      <alignment horizontal="center"/>
    </xf>
    <xf numFmtId="165" fontId="17" fillId="2" borderId="0" xfId="0" applyNumberFormat="1" applyFont="1" applyFill="1" applyAlignment="1">
      <alignment horizontal="center"/>
    </xf>
    <xf numFmtId="2" fontId="17" fillId="0" borderId="0" xfId="5" applyFont="1" applyAlignment="1">
      <alignment horizontal="center"/>
    </xf>
    <xf numFmtId="0" fontId="14" fillId="0" borderId="0" xfId="0" applyFont="1"/>
    <xf numFmtId="165" fontId="15" fillId="0" borderId="0" xfId="0" applyNumberFormat="1" applyFont="1"/>
    <xf numFmtId="165" fontId="15" fillId="0" borderId="0" xfId="5" applyNumberFormat="1" applyFont="1" applyBorder="1" applyAlignment="1">
      <alignment horizontal="center"/>
    </xf>
    <xf numFmtId="2" fontId="17" fillId="0" borderId="0" xfId="5" applyFont="1" applyBorder="1" applyAlignment="1">
      <alignment horizontal="center"/>
    </xf>
    <xf numFmtId="2" fontId="17" fillId="0" borderId="5" xfId="5" applyFont="1" applyBorder="1" applyAlignment="1">
      <alignment horizontal="center"/>
    </xf>
    <xf numFmtId="0" fontId="16" fillId="0" borderId="6" xfId="0" applyFont="1" applyBorder="1" applyAlignment="1">
      <alignment horizontal="center"/>
    </xf>
    <xf numFmtId="2" fontId="16" fillId="0" borderId="7" xfId="5" applyFont="1" applyBorder="1" applyAlignment="1">
      <alignment horizontal="center"/>
    </xf>
    <xf numFmtId="0" fontId="16" fillId="0" borderId="5" xfId="0" applyFont="1" applyBorder="1" applyAlignment="1">
      <alignment horizontal="left"/>
    </xf>
    <xf numFmtId="0" fontId="17" fillId="0" borderId="6" xfId="0" applyFont="1" applyBorder="1" applyAlignment="1">
      <alignment horizontal="center"/>
    </xf>
    <xf numFmtId="0" fontId="17" fillId="0" borderId="7" xfId="0" applyFont="1" applyBorder="1" applyAlignment="1">
      <alignment horizontal="center"/>
    </xf>
    <xf numFmtId="0" fontId="16" fillId="0" borderId="5" xfId="0" applyFont="1" applyBorder="1" applyAlignment="1">
      <alignment horizontal="center"/>
    </xf>
    <xf numFmtId="0" fontId="16" fillId="0" borderId="7" xfId="0" applyFont="1" applyBorder="1" applyAlignment="1">
      <alignment horizontal="center"/>
    </xf>
    <xf numFmtId="0" fontId="16" fillId="0" borderId="8" xfId="0" applyFont="1" applyBorder="1" applyAlignment="1">
      <alignment horizontal="center"/>
    </xf>
    <xf numFmtId="0" fontId="16" fillId="0" borderId="9" xfId="0" applyFont="1" applyBorder="1" applyAlignment="1">
      <alignment horizontal="center"/>
    </xf>
    <xf numFmtId="2" fontId="16" fillId="0" borderId="10" xfId="5" applyFont="1" applyBorder="1" applyAlignment="1">
      <alignment horizontal="center"/>
    </xf>
    <xf numFmtId="1" fontId="16" fillId="3" borderId="8" xfId="5" applyNumberFormat="1" applyFont="1" applyFill="1" applyBorder="1" applyAlignment="1">
      <alignment horizontal="center"/>
    </xf>
    <xf numFmtId="1" fontId="16" fillId="3" borderId="9" xfId="5" applyNumberFormat="1" applyFont="1" applyFill="1" applyBorder="1" applyAlignment="1">
      <alignment horizontal="center"/>
    </xf>
    <xf numFmtId="0" fontId="16" fillId="0" borderId="10" xfId="0" applyFont="1" applyBorder="1" applyAlignment="1">
      <alignment horizontal="center"/>
    </xf>
    <xf numFmtId="1" fontId="17" fillId="0" borderId="11" xfId="5" applyNumberFormat="1" applyFont="1" applyBorder="1" applyAlignment="1">
      <alignment horizontal="center"/>
    </xf>
    <xf numFmtId="1" fontId="17" fillId="0" borderId="0" xfId="0" applyNumberFormat="1" applyFont="1" applyBorder="1" applyAlignment="1">
      <alignment horizontal="center"/>
    </xf>
    <xf numFmtId="2" fontId="17" fillId="0" borderId="12" xfId="5" applyFont="1" applyBorder="1" applyAlignment="1">
      <alignment horizontal="center"/>
    </xf>
    <xf numFmtId="165" fontId="17" fillId="4" borderId="0" xfId="5" applyNumberFormat="1" applyFont="1" applyFill="1" applyBorder="1" applyAlignment="1">
      <alignment horizontal="center"/>
    </xf>
    <xf numFmtId="165" fontId="17" fillId="2" borderId="5" xfId="5" applyNumberFormat="1" applyFont="1" applyFill="1" applyBorder="1" applyAlignment="1">
      <alignment horizontal="center"/>
    </xf>
    <xf numFmtId="1" fontId="17" fillId="0" borderId="11" xfId="0" applyNumberFormat="1" applyFont="1" applyBorder="1" applyAlignment="1">
      <alignment horizontal="center"/>
    </xf>
    <xf numFmtId="1" fontId="17" fillId="0" borderId="0" xfId="5" applyNumberFormat="1" applyFont="1" applyBorder="1" applyAlignment="1">
      <alignment horizontal="center"/>
    </xf>
    <xf numFmtId="165" fontId="17" fillId="0" borderId="0" xfId="5" applyNumberFormat="1" applyFont="1" applyFill="1" applyBorder="1" applyAlignment="1">
      <alignment horizontal="center"/>
    </xf>
    <xf numFmtId="165" fontId="17" fillId="0" borderId="0" xfId="5" applyNumberFormat="1" applyFont="1" applyBorder="1" applyAlignment="1">
      <alignment horizontal="center"/>
    </xf>
    <xf numFmtId="165" fontId="17" fillId="0" borderId="11" xfId="5" applyNumberFormat="1" applyFont="1" applyBorder="1" applyAlignment="1">
      <alignment horizontal="center"/>
    </xf>
    <xf numFmtId="1" fontId="17" fillId="0" borderId="0" xfId="5" applyNumberFormat="1" applyFont="1" applyFill="1" applyBorder="1" applyAlignment="1">
      <alignment horizontal="center"/>
    </xf>
    <xf numFmtId="0" fontId="16" fillId="0" borderId="13" xfId="0" applyFont="1" applyBorder="1" applyAlignment="1">
      <alignment horizontal="center"/>
    </xf>
    <xf numFmtId="0" fontId="17" fillId="0" borderId="14" xfId="0" applyFont="1" applyBorder="1" applyAlignment="1">
      <alignment horizontal="center"/>
    </xf>
    <xf numFmtId="2" fontId="17" fillId="0" borderId="14" xfId="5" applyFont="1" applyBorder="1" applyAlignment="1">
      <alignment horizontal="center"/>
    </xf>
    <xf numFmtId="165" fontId="17" fillId="0" borderId="14" xfId="0" applyNumberFormat="1" applyFont="1" applyBorder="1" applyAlignment="1">
      <alignment horizontal="center"/>
    </xf>
    <xf numFmtId="0" fontId="16" fillId="0" borderId="14" xfId="0" applyFont="1" applyBorder="1"/>
    <xf numFmtId="165" fontId="17" fillId="0" borderId="0" xfId="0" applyNumberFormat="1" applyFont="1"/>
    <xf numFmtId="165" fontId="17" fillId="0" borderId="0" xfId="0" applyNumberFormat="1" applyFont="1" applyBorder="1"/>
    <xf numFmtId="0" fontId="17" fillId="0" borderId="0" xfId="0" applyFont="1" applyFill="1" applyAlignment="1">
      <alignment horizontal="center"/>
    </xf>
    <xf numFmtId="165" fontId="17" fillId="0" borderId="12" xfId="5" applyNumberFormat="1" applyFont="1" applyBorder="1" applyAlignment="1">
      <alignment horizontal="center"/>
    </xf>
    <xf numFmtId="165" fontId="17" fillId="4" borderId="5" xfId="5" applyNumberFormat="1" applyFont="1" applyFill="1" applyBorder="1" applyAlignment="1">
      <alignment horizontal="center"/>
    </xf>
    <xf numFmtId="165" fontId="17" fillId="4" borderId="6" xfId="5" applyNumberFormat="1" applyFont="1" applyFill="1" applyBorder="1" applyAlignment="1">
      <alignment horizontal="center"/>
    </xf>
    <xf numFmtId="1" fontId="15" fillId="0" borderId="0" xfId="0" applyNumberFormat="1" applyFont="1" applyAlignment="1">
      <alignment horizontal="center"/>
    </xf>
    <xf numFmtId="4" fontId="15" fillId="0" borderId="0" xfId="1" applyFont="1"/>
    <xf numFmtId="2" fontId="15" fillId="0" borderId="0" xfId="5" applyFont="1" applyAlignment="1">
      <alignment horizontal="center"/>
    </xf>
    <xf numFmtId="2" fontId="15" fillId="0" borderId="0" xfId="0" applyNumberFormat="1" applyFont="1" applyAlignment="1">
      <alignment horizontal="center"/>
    </xf>
    <xf numFmtId="9" fontId="17" fillId="0" borderId="0" xfId="0" applyNumberFormat="1" applyFont="1"/>
    <xf numFmtId="1" fontId="15" fillId="0" borderId="0" xfId="0" applyNumberFormat="1" applyFont="1" applyBorder="1" applyAlignment="1">
      <alignment horizontal="center"/>
    </xf>
    <xf numFmtId="1" fontId="17" fillId="0" borderId="12" xfId="5" applyNumberFormat="1" applyFont="1" applyBorder="1" applyAlignment="1">
      <alignment horizontal="center"/>
    </xf>
    <xf numFmtId="165" fontId="15" fillId="0" borderId="0" xfId="0" applyNumberFormat="1" applyFont="1" applyBorder="1" applyAlignment="1">
      <alignment horizontal="center"/>
    </xf>
    <xf numFmtId="0" fontId="14" fillId="0" borderId="16" xfId="0" applyFont="1" applyBorder="1" applyAlignment="1">
      <alignment horizontal="center"/>
    </xf>
    <xf numFmtId="165" fontId="14" fillId="0" borderId="16" xfId="0" applyNumberFormat="1" applyFont="1" applyBorder="1"/>
    <xf numFmtId="0" fontId="15" fillId="0" borderId="0" xfId="0" applyFont="1" applyFill="1" applyBorder="1"/>
    <xf numFmtId="1" fontId="15" fillId="0" borderId="17" xfId="0" applyNumberFormat="1" applyFont="1" applyBorder="1" applyAlignment="1">
      <alignment horizontal="center"/>
    </xf>
    <xf numFmtId="165" fontId="15" fillId="5" borderId="17" xfId="5" applyNumberFormat="1" applyFont="1" applyFill="1" applyBorder="1" applyAlignment="1">
      <alignment horizontal="center"/>
    </xf>
    <xf numFmtId="0" fontId="0" fillId="0" borderId="0" xfId="0" applyFill="1" applyBorder="1"/>
    <xf numFmtId="165" fontId="9" fillId="0" borderId="0" xfId="0" applyNumberFormat="1" applyFont="1"/>
    <xf numFmtId="0" fontId="0" fillId="0" borderId="19" xfId="0" applyBorder="1"/>
    <xf numFmtId="0" fontId="8" fillId="0" borderId="20" xfId="0" applyFont="1" applyBorder="1"/>
    <xf numFmtId="0" fontId="0" fillId="0" borderId="20" xfId="0" applyBorder="1"/>
    <xf numFmtId="0" fontId="8" fillId="0" borderId="19" xfId="0" applyFont="1" applyBorder="1"/>
    <xf numFmtId="0" fontId="19" fillId="0" borderId="0" xfId="0" applyFont="1"/>
    <xf numFmtId="165" fontId="18" fillId="0" borderId="0" xfId="5" applyNumberFormat="1" applyFont="1" applyAlignment="1">
      <alignment horizontal="center"/>
    </xf>
    <xf numFmtId="0" fontId="18" fillId="0" borderId="0" xfId="0" applyFont="1" applyBorder="1"/>
    <xf numFmtId="0" fontId="18" fillId="0" borderId="0" xfId="0" applyFont="1"/>
    <xf numFmtId="0" fontId="6" fillId="0" borderId="0" xfId="0" applyFont="1"/>
    <xf numFmtId="0" fontId="11" fillId="0" borderId="0" xfId="0" applyFont="1"/>
    <xf numFmtId="0" fontId="14" fillId="0" borderId="0" xfId="0" applyFont="1" applyAlignment="1">
      <alignment horizontal="left"/>
    </xf>
    <xf numFmtId="0" fontId="15" fillId="0" borderId="0" xfId="0" applyFont="1" applyAlignment="1">
      <alignment horizontal="center"/>
    </xf>
    <xf numFmtId="165" fontId="15" fillId="0" borderId="0" xfId="0" applyNumberFormat="1" applyFont="1" applyAlignment="1">
      <alignment horizontal="center"/>
    </xf>
    <xf numFmtId="1" fontId="15" fillId="0" borderId="0" xfId="0" quotePrefix="1" applyNumberFormat="1" applyFont="1" applyFill="1" applyBorder="1" applyAlignment="1">
      <alignment horizontal="center"/>
    </xf>
    <xf numFmtId="0" fontId="17" fillId="6" borderId="0" xfId="0" applyFont="1" applyFill="1" applyAlignment="1">
      <alignment horizontal="center"/>
    </xf>
    <xf numFmtId="0" fontId="0" fillId="0" borderId="11" xfId="0" applyFill="1" applyBorder="1"/>
    <xf numFmtId="0" fontId="0" fillId="0" borderId="12" xfId="0" applyFill="1" applyBorder="1"/>
    <xf numFmtId="1" fontId="14" fillId="0" borderId="21" xfId="0" applyNumberFormat="1" applyFont="1" applyFill="1" applyBorder="1" applyAlignment="1">
      <alignment horizontal="left"/>
    </xf>
    <xf numFmtId="0" fontId="0" fillId="0" borderId="22" xfId="0" applyFill="1" applyBorder="1"/>
    <xf numFmtId="1" fontId="15" fillId="0" borderId="18" xfId="0" applyNumberFormat="1" applyFont="1" applyFill="1" applyBorder="1" applyAlignment="1">
      <alignment horizontal="center"/>
    </xf>
    <xf numFmtId="2" fontId="15" fillId="0" borderId="0" xfId="5" applyNumberFormat="1" applyFont="1" applyFill="1" applyBorder="1" applyAlignment="1">
      <alignment horizontal="center"/>
    </xf>
    <xf numFmtId="165" fontId="15" fillId="0" borderId="0" xfId="0" applyNumberFormat="1" applyFont="1" applyFill="1" applyBorder="1"/>
    <xf numFmtId="1" fontId="15" fillId="0" borderId="18" xfId="0" applyNumberFormat="1" applyFont="1" applyFill="1" applyBorder="1" applyAlignment="1">
      <alignment horizontal="center" vertical="top" wrapText="1"/>
    </xf>
    <xf numFmtId="165" fontId="15" fillId="0" borderId="0" xfId="5" applyNumberFormat="1" applyFont="1" applyFill="1" applyBorder="1" applyAlignment="1">
      <alignment horizontal="center" vertical="center"/>
    </xf>
    <xf numFmtId="0" fontId="15" fillId="0" borderId="0" xfId="0" applyFont="1" applyFill="1" applyBorder="1" applyAlignment="1">
      <alignment vertical="center"/>
    </xf>
    <xf numFmtId="0" fontId="0" fillId="0" borderId="8" xfId="0" applyFill="1" applyBorder="1"/>
    <xf numFmtId="0" fontId="0" fillId="0" borderId="9" xfId="0" applyFill="1" applyBorder="1"/>
    <xf numFmtId="0" fontId="0" fillId="0" borderId="10" xfId="0" applyFill="1" applyBorder="1"/>
    <xf numFmtId="0" fontId="14" fillId="7" borderId="0" xfId="0" applyFont="1" applyFill="1"/>
    <xf numFmtId="0" fontId="15" fillId="7" borderId="0" xfId="0" applyFont="1" applyFill="1"/>
    <xf numFmtId="0" fontId="6" fillId="7" borderId="0" xfId="0" applyFont="1" applyFill="1"/>
    <xf numFmtId="0" fontId="20" fillId="0" borderId="0" xfId="0" applyFont="1"/>
    <xf numFmtId="0" fontId="18" fillId="0" borderId="5" xfId="0" applyFont="1" applyFill="1" applyBorder="1"/>
    <xf numFmtId="0" fontId="19" fillId="0" borderId="6" xfId="0" applyFont="1" applyFill="1" applyBorder="1"/>
    <xf numFmtId="165" fontId="18" fillId="0" borderId="6" xfId="5" applyNumberFormat="1" applyFont="1" applyFill="1" applyBorder="1" applyAlignment="1">
      <alignment horizontal="center"/>
    </xf>
    <xf numFmtId="0" fontId="18" fillId="0" borderId="6" xfId="0" applyFont="1" applyFill="1" applyBorder="1"/>
    <xf numFmtId="0" fontId="18" fillId="0" borderId="7" xfId="0" applyFont="1" applyFill="1" applyBorder="1"/>
    <xf numFmtId="165" fontId="15" fillId="0" borderId="0" xfId="5" applyNumberFormat="1" applyFont="1" applyFill="1" applyBorder="1" applyAlignment="1">
      <alignment horizontal="center"/>
    </xf>
    <xf numFmtId="165" fontId="15" fillId="0" borderId="22" xfId="5" applyNumberFormat="1" applyFont="1" applyFill="1" applyBorder="1" applyAlignment="1">
      <alignment horizontal="center"/>
    </xf>
    <xf numFmtId="0" fontId="15" fillId="0" borderId="22" xfId="0" applyFont="1" applyFill="1" applyBorder="1"/>
    <xf numFmtId="0" fontId="21" fillId="0" borderId="0" xfId="0" applyFont="1"/>
    <xf numFmtId="1" fontId="15" fillId="0" borderId="23" xfId="0" quotePrefix="1" applyNumberFormat="1" applyFont="1" applyFill="1" applyBorder="1" applyAlignment="1">
      <alignment horizontal="center"/>
    </xf>
    <xf numFmtId="2" fontId="15" fillId="0" borderId="24" xfId="5" applyNumberFormat="1" applyFont="1" applyFill="1" applyBorder="1" applyAlignment="1">
      <alignment horizontal="center"/>
    </xf>
    <xf numFmtId="0" fontId="15" fillId="0" borderId="24" xfId="0" applyFont="1" applyFill="1" applyBorder="1"/>
    <xf numFmtId="0" fontId="0" fillId="0" borderId="24" xfId="0" applyFill="1" applyBorder="1"/>
    <xf numFmtId="1" fontId="15" fillId="0" borderId="25" xfId="0" quotePrefix="1" applyNumberFormat="1" applyFont="1" applyFill="1" applyBorder="1" applyAlignment="1">
      <alignment horizontal="center"/>
    </xf>
    <xf numFmtId="2" fontId="15" fillId="0" borderId="26" xfId="5" applyNumberFormat="1" applyFont="1" applyFill="1" applyBorder="1" applyAlignment="1">
      <alignment horizontal="center"/>
    </xf>
    <xf numFmtId="0" fontId="15" fillId="0" borderId="26" xfId="0" applyFont="1" applyFill="1" applyBorder="1"/>
    <xf numFmtId="0" fontId="0" fillId="0" borderId="26" xfId="0" applyFill="1" applyBorder="1"/>
    <xf numFmtId="2" fontId="15" fillId="0" borderId="26" xfId="0" applyNumberFormat="1" applyFont="1" applyFill="1" applyBorder="1" applyAlignment="1">
      <alignment horizontal="center"/>
    </xf>
    <xf numFmtId="165" fontId="17" fillId="4" borderId="7" xfId="5" applyNumberFormat="1" applyFont="1" applyFill="1" applyBorder="1" applyAlignment="1">
      <alignment horizontal="center"/>
    </xf>
    <xf numFmtId="1" fontId="17" fillId="0" borderId="8" xfId="5" applyNumberFormat="1" applyFont="1" applyBorder="1" applyAlignment="1">
      <alignment horizontal="center"/>
    </xf>
    <xf numFmtId="1" fontId="17" fillId="0" borderId="9" xfId="5" applyNumberFormat="1" applyFont="1" applyBorder="1" applyAlignment="1">
      <alignment horizontal="center"/>
    </xf>
    <xf numFmtId="165" fontId="17" fillId="0" borderId="13" xfId="0" applyNumberFormat="1" applyFont="1" applyBorder="1" applyAlignment="1">
      <alignment horizontal="center"/>
    </xf>
    <xf numFmtId="167" fontId="15" fillId="0" borderId="0" xfId="0" applyNumberFormat="1" applyFont="1" applyBorder="1" applyAlignment="1">
      <alignment horizontal="center"/>
    </xf>
    <xf numFmtId="0" fontId="10" fillId="0" borderId="0" xfId="0" applyFont="1"/>
    <xf numFmtId="0" fontId="0" fillId="0" borderId="0" xfId="0" applyAlignment="1">
      <alignment horizontal="right"/>
    </xf>
    <xf numFmtId="0" fontId="16" fillId="0" borderId="0" xfId="0" applyFont="1" applyAlignment="1"/>
    <xf numFmtId="10" fontId="17" fillId="0" borderId="4" xfId="8" applyFont="1" applyFill="1" applyBorder="1" applyAlignment="1">
      <alignment horizontal="center"/>
    </xf>
    <xf numFmtId="165" fontId="16" fillId="0" borderId="0" xfId="0" applyNumberFormat="1" applyFont="1" applyFill="1" applyAlignment="1">
      <alignment horizontal="left"/>
    </xf>
    <xf numFmtId="0" fontId="17" fillId="0" borderId="0" xfId="0" applyFont="1" applyFill="1"/>
    <xf numFmtId="165" fontId="17" fillId="0" borderId="12" xfId="0" applyNumberFormat="1" applyFont="1" applyBorder="1" applyAlignment="1">
      <alignment horizontal="center"/>
    </xf>
    <xf numFmtId="166" fontId="16" fillId="0" borderId="15" xfId="0" applyNumberFormat="1" applyFont="1" applyBorder="1" applyAlignment="1">
      <alignment horizontal="center"/>
    </xf>
    <xf numFmtId="0" fontId="0" fillId="0" borderId="0" xfId="0" applyAlignment="1">
      <alignment wrapText="1"/>
    </xf>
    <xf numFmtId="165" fontId="17" fillId="0" borderId="0" xfId="0" applyNumberFormat="1" applyFont="1" applyAlignment="1">
      <alignment horizontal="left"/>
    </xf>
    <xf numFmtId="0" fontId="23" fillId="0" borderId="0" xfId="0" applyFont="1" applyAlignment="1">
      <alignment vertical="center" wrapText="1"/>
    </xf>
    <xf numFmtId="0" fontId="23" fillId="0" borderId="0" xfId="0" applyFont="1" applyAlignment="1">
      <alignment vertical="center"/>
    </xf>
    <xf numFmtId="0" fontId="0" fillId="0" borderId="0" xfId="0" applyAlignment="1"/>
    <xf numFmtId="0" fontId="8" fillId="0" borderId="0" xfId="0" applyFont="1" applyBorder="1"/>
    <xf numFmtId="169" fontId="15" fillId="0" borderId="0" xfId="0" applyNumberFormat="1" applyFont="1"/>
    <xf numFmtId="169" fontId="17" fillId="0" borderId="0" xfId="0" applyNumberFormat="1" applyFont="1" applyBorder="1"/>
    <xf numFmtId="169" fontId="16" fillId="0" borderId="5" xfId="0" applyNumberFormat="1" applyFont="1" applyBorder="1" applyAlignment="1">
      <alignment horizontal="center"/>
    </xf>
    <xf numFmtId="169" fontId="16" fillId="0" borderId="8" xfId="0" applyNumberFormat="1" applyFont="1" applyBorder="1" applyAlignment="1">
      <alignment horizontal="center"/>
    </xf>
    <xf numFmtId="169" fontId="17" fillId="2" borderId="5" xfId="5" applyNumberFormat="1" applyFont="1" applyFill="1" applyBorder="1" applyAlignment="1">
      <alignment horizontal="center"/>
    </xf>
    <xf numFmtId="169" fontId="17" fillId="0" borderId="11" xfId="5" applyNumberFormat="1" applyFont="1" applyBorder="1" applyAlignment="1">
      <alignment horizontal="center"/>
    </xf>
    <xf numFmtId="169" fontId="17" fillId="0" borderId="13" xfId="0" applyNumberFormat="1" applyFont="1" applyBorder="1"/>
    <xf numFmtId="169" fontId="17" fillId="0" borderId="0" xfId="0" applyNumberFormat="1" applyFont="1"/>
    <xf numFmtId="169" fontId="16" fillId="0" borderId="7" xfId="0" applyNumberFormat="1" applyFont="1" applyBorder="1" applyAlignment="1">
      <alignment horizontal="center"/>
    </xf>
    <xf numFmtId="169" fontId="16" fillId="0" borderId="10" xfId="0" applyNumberFormat="1" applyFont="1" applyBorder="1" applyAlignment="1">
      <alignment horizontal="center"/>
    </xf>
    <xf numFmtId="169" fontId="17" fillId="0" borderId="7" xfId="0" applyNumberFormat="1" applyFont="1" applyBorder="1" applyAlignment="1">
      <alignment horizontal="center"/>
    </xf>
    <xf numFmtId="169" fontId="17" fillId="0" borderId="12" xfId="0" applyNumberFormat="1" applyFont="1" applyBorder="1" applyAlignment="1">
      <alignment horizontal="center"/>
    </xf>
    <xf numFmtId="169" fontId="16" fillId="0" borderId="15" xfId="0" applyNumberFormat="1" applyFont="1" applyBorder="1" applyAlignment="1">
      <alignment horizontal="center"/>
    </xf>
    <xf numFmtId="1" fontId="15" fillId="0" borderId="9" xfId="0" quotePrefix="1" applyNumberFormat="1" applyFont="1" applyFill="1" applyBorder="1" applyAlignment="1">
      <alignment horizontal="center"/>
    </xf>
    <xf numFmtId="2" fontId="15" fillId="0" borderId="9" xfId="0" applyNumberFormat="1" applyFont="1" applyFill="1" applyBorder="1" applyAlignment="1">
      <alignment horizontal="center"/>
    </xf>
    <xf numFmtId="0" fontId="15" fillId="0" borderId="9" xfId="0" applyFont="1" applyFill="1" applyBorder="1"/>
    <xf numFmtId="0" fontId="25" fillId="0" borderId="0" xfId="10" applyFont="1"/>
    <xf numFmtId="0" fontId="15" fillId="0" borderId="0" xfId="0" applyFont="1" applyAlignment="1">
      <alignment horizontal="right"/>
    </xf>
    <xf numFmtId="2" fontId="14" fillId="0" borderId="7" xfId="0" applyNumberFormat="1" applyFont="1" applyBorder="1" applyAlignment="1">
      <alignment horizontal="center"/>
    </xf>
    <xf numFmtId="2" fontId="14" fillId="0" borderId="10" xfId="0" applyNumberFormat="1" applyFont="1" applyBorder="1" applyAlignment="1">
      <alignment horizontal="center"/>
    </xf>
    <xf numFmtId="0" fontId="15" fillId="0" borderId="5" xfId="0" applyFont="1" applyBorder="1" applyAlignment="1">
      <alignment horizontal="center"/>
    </xf>
    <xf numFmtId="167" fontId="15" fillId="0" borderId="6" xfId="0" applyNumberFormat="1" applyFont="1" applyBorder="1" applyAlignment="1">
      <alignment horizontal="center"/>
    </xf>
    <xf numFmtId="2" fontId="15" fillId="0" borderId="7" xfId="0" applyNumberFormat="1" applyFont="1" applyBorder="1" applyAlignment="1">
      <alignment horizontal="center"/>
    </xf>
    <xf numFmtId="0" fontId="15" fillId="0" borderId="11" xfId="0" applyFont="1" applyBorder="1" applyAlignment="1">
      <alignment horizontal="center"/>
    </xf>
    <xf numFmtId="2" fontId="15" fillId="0" borderId="12" xfId="0" applyNumberFormat="1" applyFont="1" applyBorder="1" applyAlignment="1">
      <alignment horizontal="center"/>
    </xf>
    <xf numFmtId="0" fontId="15" fillId="0" borderId="8" xfId="0" applyFont="1" applyBorder="1" applyAlignment="1">
      <alignment horizontal="center"/>
    </xf>
    <xf numFmtId="0" fontId="15" fillId="0" borderId="9" xfId="0" applyFont="1" applyBorder="1"/>
    <xf numFmtId="2" fontId="15" fillId="0" borderId="10" xfId="0" applyNumberFormat="1" applyFont="1" applyBorder="1" applyAlignment="1">
      <alignment horizontal="center"/>
    </xf>
    <xf numFmtId="0" fontId="15" fillId="0" borderId="27" xfId="0" applyFont="1" applyBorder="1" applyAlignment="1">
      <alignment horizontal="center"/>
    </xf>
    <xf numFmtId="167" fontId="15" fillId="0" borderId="28" xfId="0" applyNumberFormat="1" applyFont="1" applyBorder="1" applyAlignment="1">
      <alignment horizontal="center"/>
    </xf>
    <xf numFmtId="2" fontId="15" fillId="0" borderId="29" xfId="0" applyNumberFormat="1" applyFont="1" applyBorder="1" applyAlignment="1">
      <alignment horizontal="center"/>
    </xf>
    <xf numFmtId="0" fontId="15" fillId="0" borderId="11" xfId="0" applyFont="1" applyBorder="1"/>
    <xf numFmtId="0" fontId="15" fillId="0" borderId="0" xfId="0" applyFont="1" applyBorder="1"/>
    <xf numFmtId="0" fontId="15" fillId="0" borderId="12" xfId="0" applyFont="1" applyBorder="1"/>
    <xf numFmtId="0" fontId="15" fillId="0" borderId="5" xfId="0" applyFont="1" applyBorder="1"/>
    <xf numFmtId="0" fontId="15" fillId="0" borderId="6" xfId="0" applyFont="1" applyBorder="1"/>
    <xf numFmtId="0" fontId="14" fillId="0" borderId="11" xfId="0" applyFont="1" applyBorder="1" applyAlignment="1">
      <alignment wrapText="1"/>
    </xf>
    <xf numFmtId="1" fontId="15" fillId="0" borderId="12" xfId="0" applyNumberFormat="1" applyFont="1" applyFill="1" applyBorder="1" applyAlignment="1">
      <alignment horizontal="center"/>
    </xf>
    <xf numFmtId="0" fontId="14" fillId="0" borderId="8" xfId="0" applyFont="1" applyBorder="1" applyAlignment="1">
      <alignment wrapText="1"/>
    </xf>
    <xf numFmtId="168" fontId="15" fillId="5" borderId="10" xfId="0" applyNumberFormat="1" applyFont="1" applyFill="1" applyBorder="1" applyAlignment="1">
      <alignment horizontal="center"/>
    </xf>
    <xf numFmtId="0" fontId="18" fillId="0" borderId="11" xfId="0" applyFont="1" applyFill="1" applyBorder="1"/>
    <xf numFmtId="0" fontId="19" fillId="0" borderId="0" xfId="0" applyFont="1" applyFill="1" applyBorder="1"/>
    <xf numFmtId="165" fontId="18" fillId="0" borderId="0" xfId="5" applyNumberFormat="1" applyFont="1" applyFill="1" applyBorder="1" applyAlignment="1">
      <alignment horizontal="center"/>
    </xf>
    <xf numFmtId="0" fontId="18" fillId="0" borderId="0" xfId="0" applyFont="1" applyFill="1" applyBorder="1"/>
    <xf numFmtId="0" fontId="18" fillId="0" borderId="12" xfId="0" applyFont="1" applyFill="1" applyBorder="1"/>
    <xf numFmtId="0" fontId="9" fillId="0" borderId="0" xfId="0" applyFont="1" applyFill="1" applyBorder="1"/>
    <xf numFmtId="170" fontId="0" fillId="0" borderId="0" xfId="0" applyNumberFormat="1"/>
    <xf numFmtId="0" fontId="29" fillId="0" borderId="13" xfId="0" applyFont="1" applyBorder="1" applyAlignment="1">
      <alignment horizontal="right"/>
    </xf>
    <xf numFmtId="0" fontId="29" fillId="0" borderId="14" xfId="0" applyFont="1" applyBorder="1" applyAlignment="1">
      <alignment horizontal="right"/>
    </xf>
    <xf numFmtId="0" fontId="29" fillId="0" borderId="15" xfId="0" applyFont="1" applyBorder="1" applyAlignment="1">
      <alignment horizontal="right"/>
    </xf>
    <xf numFmtId="2" fontId="29" fillId="0" borderId="5" xfId="0" applyNumberFormat="1" applyFont="1" applyBorder="1"/>
    <xf numFmtId="2" fontId="29" fillId="0" borderId="6" xfId="0" applyNumberFormat="1" applyFont="1" applyBorder="1"/>
    <xf numFmtId="2" fontId="29" fillId="0" borderId="7" xfId="0" applyNumberFormat="1" applyFont="1" applyBorder="1"/>
    <xf numFmtId="0" fontId="29" fillId="0" borderId="11" xfId="0" applyFont="1" applyBorder="1"/>
    <xf numFmtId="2" fontId="29" fillId="0" borderId="0" xfId="0" applyNumberFormat="1" applyFont="1" applyBorder="1"/>
    <xf numFmtId="2" fontId="29" fillId="0" borderId="12" xfId="0" applyNumberFormat="1" applyFont="1" applyBorder="1"/>
    <xf numFmtId="0" fontId="29" fillId="0" borderId="0" xfId="0" applyFont="1" applyBorder="1"/>
    <xf numFmtId="0" fontId="29" fillId="0" borderId="27" xfId="0" applyFont="1" applyBorder="1"/>
    <xf numFmtId="0" fontId="29" fillId="0" borderId="28" xfId="0" applyFont="1" applyBorder="1"/>
    <xf numFmtId="2" fontId="29" fillId="0" borderId="29" xfId="0" applyNumberFormat="1" applyFont="1" applyBorder="1"/>
    <xf numFmtId="2" fontId="29" fillId="0" borderId="8" xfId="0" applyNumberFormat="1" applyFont="1" applyBorder="1"/>
    <xf numFmtId="2" fontId="29" fillId="0" borderId="9" xfId="0" applyNumberFormat="1" applyFont="1" applyBorder="1"/>
    <xf numFmtId="2" fontId="29" fillId="0" borderId="10" xfId="0" applyNumberFormat="1" applyFont="1" applyBorder="1"/>
    <xf numFmtId="0" fontId="29" fillId="0" borderId="5" xfId="0" applyFont="1" applyBorder="1"/>
    <xf numFmtId="0" fontId="29" fillId="0" borderId="6" xfId="0" applyFont="1" applyBorder="1"/>
    <xf numFmtId="0" fontId="29" fillId="0" borderId="7" xfId="0" applyFont="1" applyBorder="1"/>
    <xf numFmtId="0" fontId="29" fillId="0" borderId="12" xfId="0" applyFont="1" applyBorder="1"/>
    <xf numFmtId="168" fontId="29" fillId="0" borderId="8" xfId="0" applyNumberFormat="1" applyFont="1" applyBorder="1" applyAlignment="1">
      <alignment horizontal="center"/>
    </xf>
    <xf numFmtId="168" fontId="29" fillId="0" borderId="9" xfId="0" applyNumberFormat="1" applyFont="1" applyBorder="1" applyAlignment="1">
      <alignment horizontal="center"/>
    </xf>
    <xf numFmtId="168" fontId="29" fillId="0" borderId="10" xfId="0" applyNumberFormat="1" applyFont="1" applyBorder="1" applyAlignment="1">
      <alignment horizontal="center"/>
    </xf>
    <xf numFmtId="170" fontId="18" fillId="0" borderId="6" xfId="0" applyNumberFormat="1" applyFont="1" applyFill="1" applyBorder="1"/>
    <xf numFmtId="170" fontId="18" fillId="0" borderId="0" xfId="0" applyNumberFormat="1" applyFont="1" applyFill="1" applyBorder="1"/>
    <xf numFmtId="170" fontId="15" fillId="0" borderId="0" xfId="0" applyNumberFormat="1" applyFont="1"/>
    <xf numFmtId="170" fontId="15" fillId="0" borderId="0" xfId="0" applyNumberFormat="1" applyFont="1" applyFill="1" applyBorder="1"/>
    <xf numFmtId="170" fontId="15" fillId="0" borderId="30" xfId="0" applyNumberFormat="1" applyFont="1" applyFill="1" applyBorder="1"/>
    <xf numFmtId="170" fontId="15" fillId="0" borderId="31" xfId="0" applyNumberFormat="1" applyFont="1" applyFill="1" applyBorder="1"/>
    <xf numFmtId="170" fontId="15" fillId="0" borderId="33" xfId="0" applyNumberFormat="1" applyFont="1" applyFill="1" applyBorder="1"/>
    <xf numFmtId="170" fontId="15" fillId="0" borderId="32" xfId="0" applyNumberFormat="1" applyFont="1" applyFill="1" applyBorder="1"/>
    <xf numFmtId="170" fontId="15" fillId="0" borderId="9" xfId="0" applyNumberFormat="1" applyFont="1" applyFill="1" applyBorder="1"/>
    <xf numFmtId="49" fontId="16" fillId="7" borderId="0" xfId="0" applyNumberFormat="1" applyFont="1" applyFill="1"/>
    <xf numFmtId="0" fontId="16" fillId="5" borderId="0" xfId="0" applyFont="1" applyFill="1"/>
    <xf numFmtId="0" fontId="24" fillId="0" borderId="0" xfId="0" applyFont="1" applyAlignment="1">
      <alignment vertical="center" wrapText="1"/>
    </xf>
    <xf numFmtId="0" fontId="0" fillId="0" borderId="0" xfId="0" applyAlignment="1"/>
    <xf numFmtId="165" fontId="16" fillId="0" borderId="0" xfId="0" applyNumberFormat="1" applyFont="1" applyAlignment="1">
      <alignment horizontal="left" wrapText="1"/>
    </xf>
    <xf numFmtId="0" fontId="9" fillId="0" borderId="0" xfId="0" applyFont="1" applyAlignment="1">
      <alignment wrapText="1"/>
    </xf>
    <xf numFmtId="0" fontId="14" fillId="0" borderId="6" xfId="0" applyFont="1" applyBorder="1" applyAlignment="1">
      <alignment horizontal="left" wrapText="1"/>
    </xf>
    <xf numFmtId="0" fontId="15" fillId="0" borderId="6" xfId="0" applyFont="1" applyBorder="1" applyAlignment="1">
      <alignment wrapText="1"/>
    </xf>
    <xf numFmtId="0" fontId="15" fillId="0" borderId="9" xfId="0" applyFont="1" applyBorder="1" applyAlignment="1">
      <alignment wrapText="1"/>
    </xf>
    <xf numFmtId="0" fontId="28" fillId="0" borderId="13" xfId="0" applyFont="1" applyBorder="1" applyAlignment="1">
      <alignment horizontal="center"/>
    </xf>
    <xf numFmtId="0" fontId="28" fillId="0" borderId="14" xfId="0" applyFont="1" applyBorder="1" applyAlignment="1">
      <alignment horizontal="center"/>
    </xf>
    <xf numFmtId="0" fontId="28" fillId="0" borderId="15" xfId="0" applyFont="1" applyBorder="1" applyAlignment="1">
      <alignment horizontal="center"/>
    </xf>
    <xf numFmtId="0" fontId="14" fillId="0" borderId="5" xfId="0" applyFont="1" applyBorder="1" applyAlignment="1">
      <alignment horizontal="center" vertical="center"/>
    </xf>
    <xf numFmtId="0" fontId="15" fillId="0" borderId="8" xfId="0" applyFont="1" applyBorder="1" applyAlignment="1">
      <alignment horizontal="center" vertical="center"/>
    </xf>
    <xf numFmtId="0" fontId="15" fillId="5" borderId="0" xfId="0" applyFont="1" applyFill="1"/>
  </cellXfs>
  <cellStyles count="11">
    <cellStyle name="Comma" xfId="1" builtinId="3"/>
    <cellStyle name="Comma0" xfId="2"/>
    <cellStyle name="Currency0" xfId="3"/>
    <cellStyle name="Date" xfId="4"/>
    <cellStyle name="Fixed" xfId="5"/>
    <cellStyle name="Heading 1" xfId="6" builtinId="16" customBuiltin="1"/>
    <cellStyle name="Heading 2" xfId="7" builtinId="17" customBuiltin="1"/>
    <cellStyle name="Hyperlink" xfId="10" builtinId="8"/>
    <cellStyle name="Normal" xfId="0" builtinId="0"/>
    <cellStyle name="Percent" xfId="8" builtinId="5"/>
    <cellStyle name="Total" xfId="9" builtinId="25" customBuiltin="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FFFFFF"/>
      <rgbColor rgb="00000000"/>
      <rgbColor rgb="000000FF"/>
      <rgbColor rgb="00FFFFFF"/>
      <rgbColor rgb="00FF0000"/>
      <rgbColor rgb="0000FF00"/>
      <rgbColor rgb="000000FF"/>
      <rgbColor rgb="0000FFFF"/>
      <rgbColor rgb="00FF00FF"/>
      <rgbColor rgb="00FFFF00"/>
      <rgbColor rgb="00800080"/>
      <rgbColor rgb="00008000"/>
      <rgbColor rgb="00808000"/>
      <rgbColor rgb="00000080"/>
      <rgbColor rgb="00800000"/>
      <rgbColor rgb="00008080"/>
      <rgbColor rgb="00FFFFFF"/>
      <rgbColor rgb="00000050"/>
      <rgbColor rgb="00FFE0C0"/>
      <rgbColor rgb="00B0B0FF"/>
      <rgbColor rgb="00C890FF"/>
      <rgbColor rgb="00A040FF"/>
      <rgbColor rgb="006000C0"/>
      <rgbColor rgb="00005050"/>
      <rgbColor rgb="000080FF"/>
      <rgbColor rgb="00A0D0FF"/>
      <rgbColor rgb="00B0FFFF"/>
      <rgbColor rgb="0070FFFF"/>
      <rgbColor rgb="00005000"/>
      <rgbColor rgb="00B0FFB0"/>
      <rgbColor rgb="00FFFF90"/>
      <rgbColor rgb="00FFCC00"/>
      <rgbColor rgb="00500000"/>
      <rgbColor rgb="00FFB0B0"/>
      <rgbColor rgb="00FFB870"/>
      <rgbColor rgb="00FF8000"/>
      <rgbColor rgb="00FF6000"/>
      <rgbColor rgb="00500050"/>
      <rgbColor rgb="00FFB0FF"/>
      <rgbColor rgb="00FFA0D0"/>
      <rgbColor rgb="00FF80C0"/>
      <rgbColor rgb="00FF0080"/>
      <rgbColor rgb="00909090"/>
      <rgbColor rgb="00E0B090"/>
      <rgbColor rgb="00B07050"/>
      <rgbColor rgb="00FFFFFF"/>
      <rgbColor rgb="00FFFFFF"/>
      <rgbColor rgb="00FFFFFF"/>
      <rgbColor rgb="00804040"/>
      <rgbColor rgb="00200000"/>
      <rgbColor rgb="00400000"/>
      <rgbColor rgb="00600000"/>
      <rgbColor rgb="00800000"/>
      <rgbColor rgb="009F0000"/>
      <rgbColor rgb="00BF0000"/>
      <rgbColor rgb="00DF0000"/>
    </indexedColors>
    <mruColors>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00000"/>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000000"/>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fws.gov/migratorybirds/pdf/management/EagleRuleRevisions-StatusReport.pdf" TargetMode="Externa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8.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7.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40"/>
  <sheetViews>
    <sheetView showGridLines="0" tabSelected="1" workbookViewId="0">
      <selection activeCell="Q2" sqref="Q2"/>
    </sheetView>
  </sheetViews>
  <sheetFormatPr defaultRowHeight="12.75" x14ac:dyDescent="0.2"/>
  <cols>
    <col min="1" max="1" width="10" style="6" customWidth="1"/>
    <col min="2" max="4" width="9.140625" style="6" customWidth="1"/>
    <col min="5" max="5" width="14.5703125" style="6" customWidth="1"/>
    <col min="6" max="6" width="14.28515625" style="6" customWidth="1"/>
    <col min="7" max="26" width="9.140625" style="6" customWidth="1"/>
    <col min="257" max="257" width="9.5703125" customWidth="1"/>
    <col min="258" max="282" width="9.140625" customWidth="1"/>
    <col min="513" max="513" width="9.5703125" customWidth="1"/>
    <col min="514" max="538" width="9.140625" customWidth="1"/>
    <col min="769" max="769" width="9.5703125" customWidth="1"/>
    <col min="770" max="794" width="9.140625" customWidth="1"/>
    <col min="1025" max="1025" width="9.5703125" customWidth="1"/>
    <col min="1026" max="1050" width="9.140625" customWidth="1"/>
    <col min="1281" max="1281" width="9.5703125" customWidth="1"/>
    <col min="1282" max="1306" width="9.140625" customWidth="1"/>
    <col min="1537" max="1537" width="9.5703125" customWidth="1"/>
    <col min="1538" max="1562" width="9.140625" customWidth="1"/>
    <col min="1793" max="1793" width="9.5703125" customWidth="1"/>
    <col min="1794" max="1818" width="9.140625" customWidth="1"/>
    <col min="2049" max="2049" width="9.5703125" customWidth="1"/>
    <col min="2050" max="2074" width="9.140625" customWidth="1"/>
    <col min="2305" max="2305" width="9.5703125" customWidth="1"/>
    <col min="2306" max="2330" width="9.140625" customWidth="1"/>
    <col min="2561" max="2561" width="9.5703125" customWidth="1"/>
    <col min="2562" max="2586" width="9.140625" customWidth="1"/>
    <col min="2817" max="2817" width="9.5703125" customWidth="1"/>
    <col min="2818" max="2842" width="9.140625" customWidth="1"/>
    <col min="3073" max="3073" width="9.5703125" customWidth="1"/>
    <col min="3074" max="3098" width="9.140625" customWidth="1"/>
    <col min="3329" max="3329" width="9.5703125" customWidth="1"/>
    <col min="3330" max="3354" width="9.140625" customWidth="1"/>
    <col min="3585" max="3585" width="9.5703125" customWidth="1"/>
    <col min="3586" max="3610" width="9.140625" customWidth="1"/>
    <col min="3841" max="3841" width="9.5703125" customWidth="1"/>
    <col min="3842" max="3866" width="9.140625" customWidth="1"/>
    <col min="4097" max="4097" width="9.5703125" customWidth="1"/>
    <col min="4098" max="4122" width="9.140625" customWidth="1"/>
    <col min="4353" max="4353" width="9.5703125" customWidth="1"/>
    <col min="4354" max="4378" width="9.140625" customWidth="1"/>
    <col min="4609" max="4609" width="9.5703125" customWidth="1"/>
    <col min="4610" max="4634" width="9.140625" customWidth="1"/>
    <col min="4865" max="4865" width="9.5703125" customWidth="1"/>
    <col min="4866" max="4890" width="9.140625" customWidth="1"/>
    <col min="5121" max="5121" width="9.5703125" customWidth="1"/>
    <col min="5122" max="5146" width="9.140625" customWidth="1"/>
    <col min="5377" max="5377" width="9.5703125" customWidth="1"/>
    <col min="5378" max="5402" width="9.140625" customWidth="1"/>
    <col min="5633" max="5633" width="9.5703125" customWidth="1"/>
    <col min="5634" max="5658" width="9.140625" customWidth="1"/>
    <col min="5889" max="5889" width="9.5703125" customWidth="1"/>
    <col min="5890" max="5914" width="9.140625" customWidth="1"/>
    <col min="6145" max="6145" width="9.5703125" customWidth="1"/>
    <col min="6146" max="6170" width="9.140625" customWidth="1"/>
    <col min="6401" max="6401" width="9.5703125" customWidth="1"/>
    <col min="6402" max="6426" width="9.140625" customWidth="1"/>
    <col min="6657" max="6657" width="9.5703125" customWidth="1"/>
    <col min="6658" max="6682" width="9.140625" customWidth="1"/>
    <col min="6913" max="6913" width="9.5703125" customWidth="1"/>
    <col min="6914" max="6938" width="9.140625" customWidth="1"/>
    <col min="7169" max="7169" width="9.5703125" customWidth="1"/>
    <col min="7170" max="7194" width="9.140625" customWidth="1"/>
    <col min="7425" max="7425" width="9.5703125" customWidth="1"/>
    <col min="7426" max="7450" width="9.140625" customWidth="1"/>
    <col min="7681" max="7681" width="9.5703125" customWidth="1"/>
    <col min="7682" max="7706" width="9.140625" customWidth="1"/>
    <col min="7937" max="7937" width="9.5703125" customWidth="1"/>
    <col min="7938" max="7962" width="9.140625" customWidth="1"/>
    <col min="8193" max="8193" width="9.5703125" customWidth="1"/>
    <col min="8194" max="8218" width="9.140625" customWidth="1"/>
    <col min="8449" max="8449" width="9.5703125" customWidth="1"/>
    <col min="8450" max="8474" width="9.140625" customWidth="1"/>
    <col min="8705" max="8705" width="9.5703125" customWidth="1"/>
    <col min="8706" max="8730" width="9.140625" customWidth="1"/>
    <col min="8961" max="8961" width="9.5703125" customWidth="1"/>
    <col min="8962" max="8986" width="9.140625" customWidth="1"/>
    <col min="9217" max="9217" width="9.5703125" customWidth="1"/>
    <col min="9218" max="9242" width="9.140625" customWidth="1"/>
    <col min="9473" max="9473" width="9.5703125" customWidth="1"/>
    <col min="9474" max="9498" width="9.140625" customWidth="1"/>
    <col min="9729" max="9729" width="9.5703125" customWidth="1"/>
    <col min="9730" max="9754" width="9.140625" customWidth="1"/>
    <col min="9985" max="9985" width="9.5703125" customWidth="1"/>
    <col min="9986" max="10010" width="9.140625" customWidth="1"/>
    <col min="10241" max="10241" width="9.5703125" customWidth="1"/>
    <col min="10242" max="10266" width="9.140625" customWidth="1"/>
    <col min="10497" max="10497" width="9.5703125" customWidth="1"/>
    <col min="10498" max="10522" width="9.140625" customWidth="1"/>
    <col min="10753" max="10753" width="9.5703125" customWidth="1"/>
    <col min="10754" max="10778" width="9.140625" customWidth="1"/>
    <col min="11009" max="11009" width="9.5703125" customWidth="1"/>
    <col min="11010" max="11034" width="9.140625" customWidth="1"/>
    <col min="11265" max="11265" width="9.5703125" customWidth="1"/>
    <col min="11266" max="11290" width="9.140625" customWidth="1"/>
    <col min="11521" max="11521" width="9.5703125" customWidth="1"/>
    <col min="11522" max="11546" width="9.140625" customWidth="1"/>
    <col min="11777" max="11777" width="9.5703125" customWidth="1"/>
    <col min="11778" max="11802" width="9.140625" customWidth="1"/>
    <col min="12033" max="12033" width="9.5703125" customWidth="1"/>
    <col min="12034" max="12058" width="9.140625" customWidth="1"/>
    <col min="12289" max="12289" width="9.5703125" customWidth="1"/>
    <col min="12290" max="12314" width="9.140625" customWidth="1"/>
    <col min="12545" max="12545" width="9.5703125" customWidth="1"/>
    <col min="12546" max="12570" width="9.140625" customWidth="1"/>
    <col min="12801" max="12801" width="9.5703125" customWidth="1"/>
    <col min="12802" max="12826" width="9.140625" customWidth="1"/>
    <col min="13057" max="13057" width="9.5703125" customWidth="1"/>
    <col min="13058" max="13082" width="9.140625" customWidth="1"/>
    <col min="13313" max="13313" width="9.5703125" customWidth="1"/>
    <col min="13314" max="13338" width="9.140625" customWidth="1"/>
    <col min="13569" max="13569" width="9.5703125" customWidth="1"/>
    <col min="13570" max="13594" width="9.140625" customWidth="1"/>
    <col min="13825" max="13825" width="9.5703125" customWidth="1"/>
    <col min="13826" max="13850" width="9.140625" customWidth="1"/>
    <col min="14081" max="14081" width="9.5703125" customWidth="1"/>
    <col min="14082" max="14106" width="9.140625" customWidth="1"/>
    <col min="14337" max="14337" width="9.5703125" customWidth="1"/>
    <col min="14338" max="14362" width="9.140625" customWidth="1"/>
    <col min="14593" max="14593" width="9.5703125" customWidth="1"/>
    <col min="14594" max="14618" width="9.140625" customWidth="1"/>
    <col min="14849" max="14849" width="9.5703125" customWidth="1"/>
    <col min="14850" max="14874" width="9.140625" customWidth="1"/>
    <col min="15105" max="15105" width="9.5703125" customWidth="1"/>
    <col min="15106" max="15130" width="9.140625" customWidth="1"/>
    <col min="15361" max="15361" width="9.5703125" customWidth="1"/>
    <col min="15362" max="15386" width="9.140625" customWidth="1"/>
    <col min="15617" max="15617" width="9.5703125" customWidth="1"/>
    <col min="15618" max="15642" width="9.140625" customWidth="1"/>
    <col min="15873" max="15873" width="9.5703125" customWidth="1"/>
    <col min="15874" max="15898" width="9.140625" customWidth="1"/>
    <col min="16129" max="16129" width="9.5703125" customWidth="1"/>
    <col min="16130" max="16154" width="9.140625" customWidth="1"/>
  </cols>
  <sheetData>
    <row r="1" spans="1:26" s="109" customFormat="1" x14ac:dyDescent="0.2">
      <c r="A1" s="107" t="s">
        <v>156</v>
      </c>
      <c r="B1" s="108"/>
      <c r="C1" s="108"/>
      <c r="D1" s="108"/>
      <c r="E1" s="108"/>
      <c r="F1" s="108"/>
      <c r="G1" s="108"/>
      <c r="H1" s="108"/>
      <c r="I1" s="108"/>
      <c r="J1" s="108"/>
      <c r="K1" s="108"/>
      <c r="L1" s="108"/>
      <c r="M1" s="108"/>
      <c r="N1" s="108"/>
      <c r="O1" s="108"/>
      <c r="P1" s="108"/>
      <c r="Q1" s="108"/>
      <c r="R1" s="108"/>
      <c r="S1" s="108"/>
      <c r="T1" s="108"/>
      <c r="U1" s="108"/>
      <c r="V1" s="108"/>
      <c r="W1" s="108"/>
      <c r="X1" s="108"/>
      <c r="Y1" s="108"/>
      <c r="Z1" s="108"/>
    </row>
    <row r="2" spans="1:26" s="109" customFormat="1" x14ac:dyDescent="0.2">
      <c r="A2" s="107"/>
      <c r="B2" s="108"/>
      <c r="C2" s="108"/>
      <c r="D2" s="108"/>
      <c r="E2" s="108"/>
      <c r="F2" s="108"/>
      <c r="G2" s="108"/>
      <c r="H2" s="108"/>
      <c r="I2" s="108"/>
      <c r="J2" s="108"/>
      <c r="K2" s="108"/>
      <c r="L2" s="108"/>
      <c r="M2" s="108"/>
      <c r="N2" s="108"/>
      <c r="O2" s="108"/>
      <c r="P2" s="108"/>
      <c r="Q2" s="108"/>
      <c r="R2" s="108"/>
      <c r="S2" s="108"/>
      <c r="T2" s="108"/>
      <c r="U2" s="108"/>
      <c r="V2" s="108"/>
      <c r="W2" s="108"/>
      <c r="X2" s="108"/>
      <c r="Y2" s="108"/>
      <c r="Z2" s="108"/>
    </row>
    <row r="3" spans="1:26" s="109" customFormat="1" x14ac:dyDescent="0.2">
      <c r="A3" s="228" t="s">
        <v>154</v>
      </c>
      <c r="B3" s="227" t="s">
        <v>155</v>
      </c>
      <c r="C3" s="108"/>
      <c r="D3" s="108"/>
      <c r="E3" s="108"/>
      <c r="F3" s="108"/>
      <c r="G3" s="108"/>
      <c r="H3" s="108"/>
      <c r="I3" s="108"/>
      <c r="J3" s="108"/>
      <c r="K3" s="108"/>
      <c r="L3" s="108"/>
      <c r="M3" s="108"/>
      <c r="N3" s="108"/>
      <c r="O3" s="108"/>
      <c r="P3" s="108"/>
      <c r="Q3" s="108"/>
      <c r="R3" s="108"/>
      <c r="S3" s="108"/>
      <c r="T3" s="108"/>
      <c r="U3" s="108"/>
      <c r="V3" s="108"/>
      <c r="W3" s="108"/>
      <c r="X3" s="108"/>
      <c r="Y3" s="108"/>
      <c r="Z3" s="108"/>
    </row>
    <row r="5" spans="1:26" s="1" customFormat="1" ht="11.25" x14ac:dyDescent="0.2">
      <c r="A5" s="110" t="s">
        <v>105</v>
      </c>
      <c r="B5" s="5"/>
      <c r="C5" s="5"/>
      <c r="D5" s="5"/>
      <c r="E5" s="5"/>
      <c r="F5" s="5"/>
      <c r="G5" s="5"/>
      <c r="H5" s="5"/>
      <c r="I5" s="5"/>
      <c r="J5" s="5"/>
      <c r="K5" s="5"/>
      <c r="L5" s="5"/>
      <c r="M5" s="5"/>
      <c r="N5" s="5"/>
      <c r="O5" s="5"/>
      <c r="P5" s="5"/>
      <c r="Q5" s="5"/>
      <c r="R5" s="5"/>
      <c r="S5" s="5"/>
      <c r="T5" s="5"/>
      <c r="U5" s="5"/>
      <c r="V5" s="5"/>
      <c r="W5" s="5"/>
      <c r="X5" s="5"/>
      <c r="Y5" s="5"/>
      <c r="Z5" s="5"/>
    </row>
    <row r="6" spans="1:26" s="1" customFormat="1" ht="11.25" x14ac:dyDescent="0.2">
      <c r="A6" s="110" t="s">
        <v>152</v>
      </c>
      <c r="B6" s="5"/>
      <c r="C6" s="5"/>
      <c r="D6" s="5"/>
      <c r="E6" s="5"/>
      <c r="F6" s="5"/>
      <c r="G6" s="5"/>
      <c r="H6" s="5"/>
      <c r="I6" s="5"/>
      <c r="J6" s="5"/>
      <c r="K6" s="5"/>
      <c r="L6" s="5"/>
      <c r="M6" s="5"/>
      <c r="N6" s="5"/>
      <c r="O6" s="5"/>
      <c r="P6" s="5"/>
      <c r="Q6" s="5"/>
      <c r="R6" s="5"/>
      <c r="S6" s="5"/>
      <c r="T6" s="5"/>
      <c r="U6" s="5"/>
      <c r="V6" s="5"/>
      <c r="W6" s="5"/>
      <c r="X6" s="5"/>
      <c r="Y6" s="5"/>
      <c r="Z6" s="5"/>
    </row>
    <row r="7" spans="1:26" s="1" customFormat="1" ht="11.25" x14ac:dyDescent="0.2">
      <c r="A7" s="110" t="s">
        <v>151</v>
      </c>
      <c r="B7" s="5"/>
      <c r="C7" s="5"/>
      <c r="D7" s="5"/>
      <c r="E7" s="5"/>
      <c r="F7" s="5"/>
      <c r="G7" s="5"/>
      <c r="H7" s="5"/>
      <c r="I7" s="5"/>
      <c r="J7" s="5"/>
      <c r="K7" s="5"/>
      <c r="L7" s="5"/>
      <c r="M7" s="5"/>
      <c r="N7" s="5"/>
      <c r="O7" s="5"/>
      <c r="P7" s="5"/>
      <c r="Q7" s="5"/>
      <c r="R7" s="5"/>
      <c r="S7" s="5"/>
      <c r="T7" s="5"/>
      <c r="U7" s="5"/>
      <c r="V7" s="5"/>
      <c r="W7" s="5"/>
      <c r="X7" s="5"/>
      <c r="Y7" s="5"/>
      <c r="Z7" s="5"/>
    </row>
    <row r="8" spans="1:26" s="1" customFormat="1" ht="11.25" x14ac:dyDescent="0.2">
      <c r="A8" s="164" t="s">
        <v>130</v>
      </c>
      <c r="B8" s="5"/>
      <c r="C8" s="5"/>
      <c r="D8" s="5"/>
      <c r="E8" s="5"/>
      <c r="F8" s="5"/>
      <c r="G8" s="5"/>
      <c r="H8" s="5"/>
      <c r="I8" s="5"/>
      <c r="J8" s="5"/>
      <c r="K8" s="5"/>
      <c r="L8" s="5"/>
      <c r="M8" s="5"/>
      <c r="N8" s="5"/>
      <c r="O8" s="5"/>
      <c r="P8" s="5"/>
      <c r="Q8" s="5"/>
      <c r="R8" s="5"/>
      <c r="S8" s="5"/>
      <c r="T8" s="5"/>
      <c r="U8" s="5"/>
      <c r="V8" s="5"/>
      <c r="W8" s="5"/>
      <c r="X8" s="5"/>
      <c r="Y8" s="5"/>
      <c r="Z8" s="5"/>
    </row>
    <row r="9" spans="1:26" s="5" customFormat="1" ht="11.25" x14ac:dyDescent="0.2">
      <c r="A9" s="164" t="s">
        <v>131</v>
      </c>
    </row>
    <row r="10" spans="1:26" ht="13.5" customHeight="1" x14ac:dyDescent="0.2">
      <c r="A10" s="5"/>
      <c r="B10" s="5"/>
      <c r="C10" s="5"/>
      <c r="D10" s="5"/>
    </row>
    <row r="11" spans="1:26" x14ac:dyDescent="0.2">
      <c r="A11" s="10" t="s">
        <v>141</v>
      </c>
      <c r="B11" s="7"/>
      <c r="C11" s="7"/>
      <c r="D11" s="21" t="s">
        <v>121</v>
      </c>
      <c r="E11" s="21" t="s">
        <v>122</v>
      </c>
      <c r="F11" s="21" t="s">
        <v>123</v>
      </c>
      <c r="G11" s="5"/>
      <c r="J11" s="145"/>
    </row>
    <row r="12" spans="1:26" x14ac:dyDescent="0.2">
      <c r="A12" s="143" t="s">
        <v>18</v>
      </c>
      <c r="B12" s="7"/>
      <c r="C12" s="7"/>
      <c r="D12" s="13">
        <v>0.7</v>
      </c>
      <c r="E12" s="7">
        <v>0.86</v>
      </c>
      <c r="F12" s="7">
        <v>0.66</v>
      </c>
      <c r="G12" s="5"/>
      <c r="J12" s="142"/>
    </row>
    <row r="13" spans="1:26" x14ac:dyDescent="0.2">
      <c r="A13" s="143" t="s">
        <v>19</v>
      </c>
      <c r="B13" s="7"/>
      <c r="C13" s="7"/>
      <c r="D13" s="7">
        <v>0.77</v>
      </c>
      <c r="E13" s="7">
        <v>0.91</v>
      </c>
      <c r="F13" s="7">
        <v>0.93</v>
      </c>
      <c r="G13" s="5"/>
      <c r="J13" s="144"/>
    </row>
    <row r="14" spans="1:26" x14ac:dyDescent="0.2">
      <c r="A14" s="143" t="s">
        <v>20</v>
      </c>
      <c r="B14" s="7"/>
      <c r="C14" s="7"/>
      <c r="D14" s="7">
        <v>0.84</v>
      </c>
      <c r="E14" s="7">
        <v>0.91</v>
      </c>
      <c r="F14" s="7">
        <v>0.93</v>
      </c>
      <c r="G14" s="5"/>
    </row>
    <row r="15" spans="1:26" x14ac:dyDescent="0.2">
      <c r="A15" s="143" t="s">
        <v>21</v>
      </c>
      <c r="B15" s="7"/>
      <c r="C15" s="7"/>
      <c r="D15" s="7">
        <v>0.87</v>
      </c>
      <c r="E15" s="7">
        <v>0.91</v>
      </c>
      <c r="F15" s="7">
        <v>0.93</v>
      </c>
      <c r="G15" s="5"/>
    </row>
    <row r="16" spans="1:26" x14ac:dyDescent="0.2">
      <c r="A16" s="143" t="s">
        <v>22</v>
      </c>
      <c r="B16" s="7"/>
      <c r="C16" s="7"/>
      <c r="D16" s="7">
        <v>0.87</v>
      </c>
      <c r="E16" s="7">
        <v>0.91</v>
      </c>
      <c r="F16" s="7">
        <v>0.93</v>
      </c>
      <c r="G16" s="5"/>
    </row>
    <row r="17" spans="1:7" x14ac:dyDescent="0.2">
      <c r="A17" s="143" t="s">
        <v>82</v>
      </c>
      <c r="B17" s="7"/>
      <c r="C17" s="7"/>
      <c r="D17" s="7">
        <v>0.87</v>
      </c>
      <c r="E17" s="7">
        <v>0.91</v>
      </c>
      <c r="F17" s="7">
        <v>0.93</v>
      </c>
      <c r="G17" s="5"/>
    </row>
    <row r="18" spans="1:7" x14ac:dyDescent="0.2">
      <c r="A18" s="143"/>
      <c r="B18" s="7"/>
      <c r="C18" s="7"/>
      <c r="D18" s="7"/>
      <c r="E18" s="7"/>
      <c r="F18" s="7"/>
      <c r="G18" s="5"/>
    </row>
    <row r="19" spans="1:7" ht="21" customHeight="1" x14ac:dyDescent="0.2">
      <c r="A19" s="231" t="s">
        <v>127</v>
      </c>
      <c r="B19" s="232"/>
      <c r="C19" s="232"/>
      <c r="D19" s="7">
        <v>11</v>
      </c>
      <c r="E19" s="7">
        <v>10</v>
      </c>
      <c r="F19" s="7">
        <v>10</v>
      </c>
      <c r="G19" s="5"/>
    </row>
    <row r="20" spans="1:7" x14ac:dyDescent="0.2">
      <c r="A20" s="143"/>
      <c r="B20" s="7"/>
      <c r="C20" s="7"/>
      <c r="D20" s="7"/>
      <c r="E20" s="7"/>
      <c r="F20" s="7"/>
      <c r="G20" s="5"/>
    </row>
    <row r="21" spans="1:7" x14ac:dyDescent="0.2">
      <c r="A21" s="229" t="s">
        <v>129</v>
      </c>
      <c r="B21" s="230"/>
      <c r="C21" s="230"/>
      <c r="D21" s="230"/>
      <c r="E21" s="230"/>
      <c r="F21" s="230"/>
      <c r="G21" s="230"/>
    </row>
    <row r="22" spans="1:7" ht="52.5" customHeight="1" x14ac:dyDescent="0.2">
      <c r="A22" s="230"/>
      <c r="B22" s="230"/>
      <c r="C22" s="230"/>
      <c r="D22" s="230"/>
      <c r="E22" s="230"/>
      <c r="F22" s="230"/>
      <c r="G22" s="230"/>
    </row>
    <row r="23" spans="1:7" ht="14.25" customHeight="1" x14ac:dyDescent="0.2">
      <c r="A23" s="146"/>
      <c r="B23" s="146"/>
      <c r="C23" s="146"/>
      <c r="D23" s="146"/>
      <c r="E23" s="146"/>
      <c r="F23" s="146"/>
      <c r="G23" s="146"/>
    </row>
    <row r="24" spans="1:7" ht="13.5" customHeight="1" x14ac:dyDescent="0.2">
      <c r="A24" s="5" t="s">
        <v>106</v>
      </c>
      <c r="B24" s="5"/>
      <c r="C24" s="5"/>
      <c r="D24" s="5"/>
    </row>
    <row r="25" spans="1:7" ht="13.5" customHeight="1" x14ac:dyDescent="0.2">
      <c r="A25" s="5"/>
      <c r="B25" s="5"/>
      <c r="C25" s="5"/>
      <c r="D25" s="5"/>
    </row>
    <row r="26" spans="1:7" x14ac:dyDescent="0.2">
      <c r="A26" s="5" t="s">
        <v>107</v>
      </c>
      <c r="B26" s="5"/>
      <c r="C26" s="5"/>
      <c r="D26" s="5"/>
    </row>
    <row r="27" spans="1:7" x14ac:dyDescent="0.2">
      <c r="A27" s="5" t="s">
        <v>108</v>
      </c>
      <c r="B27" s="5"/>
      <c r="C27" s="5"/>
      <c r="D27" s="5"/>
    </row>
    <row r="28" spans="1:7" x14ac:dyDescent="0.2">
      <c r="A28" s="5" t="s">
        <v>109</v>
      </c>
      <c r="B28" s="5"/>
      <c r="C28" s="5"/>
      <c r="D28" s="5"/>
    </row>
    <row r="29" spans="1:7" x14ac:dyDescent="0.2">
      <c r="A29" s="9"/>
      <c r="B29" s="5"/>
      <c r="C29" s="5"/>
      <c r="D29" s="5"/>
    </row>
    <row r="30" spans="1:7" x14ac:dyDescent="0.2">
      <c r="A30" s="228" t="s">
        <v>158</v>
      </c>
      <c r="B30" s="241"/>
    </row>
    <row r="31" spans="1:7" x14ac:dyDescent="0.2">
      <c r="A31" s="5" t="s">
        <v>149</v>
      </c>
    </row>
    <row r="32" spans="1:7" x14ac:dyDescent="0.2">
      <c r="A32" s="5" t="s">
        <v>148</v>
      </c>
    </row>
    <row r="33" spans="1:26" x14ac:dyDescent="0.2">
      <c r="A33" s="5" t="s">
        <v>157</v>
      </c>
    </row>
    <row r="34" spans="1:26" x14ac:dyDescent="0.2">
      <c r="A34" s="5" t="s">
        <v>110</v>
      </c>
    </row>
    <row r="35" spans="1:26" x14ac:dyDescent="0.2">
      <c r="A35" s="5"/>
    </row>
    <row r="36" spans="1:26" x14ac:dyDescent="0.2">
      <c r="A36" s="5" t="s">
        <v>111</v>
      </c>
    </row>
    <row r="37" spans="1:26" x14ac:dyDescent="0.2">
      <c r="A37" s="5" t="s">
        <v>142</v>
      </c>
    </row>
    <row r="39" spans="1:26" x14ac:dyDescent="0.2">
      <c r="A39" s="5" t="s">
        <v>143</v>
      </c>
    </row>
    <row r="40" spans="1:26" s="1" customFormat="1" ht="11.25" x14ac:dyDescent="0.2">
      <c r="A40" s="5" t="s">
        <v>144</v>
      </c>
      <c r="B40" s="5"/>
      <c r="C40" s="5"/>
      <c r="D40" s="5"/>
      <c r="E40" s="5"/>
      <c r="F40" s="5"/>
      <c r="G40" s="5"/>
      <c r="H40" s="5"/>
      <c r="I40" s="5"/>
      <c r="J40" s="5"/>
      <c r="K40" s="5"/>
      <c r="L40" s="5"/>
      <c r="M40" s="5"/>
      <c r="N40" s="5"/>
      <c r="O40" s="5"/>
      <c r="P40" s="5"/>
      <c r="Q40" s="5"/>
      <c r="R40" s="5"/>
      <c r="S40" s="5"/>
      <c r="T40" s="5"/>
      <c r="U40" s="5"/>
      <c r="V40" s="5"/>
      <c r="W40" s="5"/>
      <c r="X40" s="5"/>
      <c r="Y40" s="5"/>
      <c r="Z40" s="5"/>
    </row>
  </sheetData>
  <mergeCells count="2">
    <mergeCell ref="A21:G22"/>
    <mergeCell ref="A19:C19"/>
  </mergeCells>
  <hyperlinks>
    <hyperlink ref="A9" r:id="rId1"/>
  </hyperlinks>
  <pageMargins left="0.75" right="0.75" top="1" bottom="1" header="0.5" footer="0.5"/>
  <pageSetup orientation="portrait" horizontalDpi="200" verticalDpi="200" r:id="rId2"/>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K27"/>
  <sheetViews>
    <sheetView showGridLines="0" zoomScale="85" zoomScaleNormal="85" workbookViewId="0">
      <selection activeCell="O11" sqref="O11"/>
    </sheetView>
  </sheetViews>
  <sheetFormatPr defaultRowHeight="12.75" x14ac:dyDescent="0.2"/>
  <cols>
    <col min="1" max="1" width="4.28515625" customWidth="1"/>
    <col min="2" max="2" width="29.7109375" customWidth="1"/>
    <col min="3" max="3" width="15.5703125" bestFit="1" customWidth="1"/>
    <col min="8" max="8" width="6" customWidth="1"/>
    <col min="9" max="9" width="10" customWidth="1"/>
    <col min="10" max="10" width="12.140625" style="220" bestFit="1" customWidth="1"/>
    <col min="11" max="11" width="4.140625" customWidth="1"/>
    <col min="12" max="12" width="12" bestFit="1" customWidth="1"/>
  </cols>
  <sheetData>
    <row r="2" spans="1:11" ht="18.75" thickBot="1" x14ac:dyDescent="0.3">
      <c r="A2" s="119" t="s">
        <v>136</v>
      </c>
    </row>
    <row r="3" spans="1:11" ht="15" x14ac:dyDescent="0.25">
      <c r="A3" s="111"/>
      <c r="B3" s="112" t="s">
        <v>135</v>
      </c>
      <c r="C3" s="113"/>
      <c r="D3" s="114"/>
      <c r="E3" s="112"/>
      <c r="F3" s="114"/>
      <c r="G3" s="114"/>
      <c r="H3" s="114"/>
      <c r="I3" s="114"/>
      <c r="J3" s="218"/>
      <c r="K3" s="115"/>
    </row>
    <row r="4" spans="1:11" ht="15" x14ac:dyDescent="0.25">
      <c r="A4" s="188"/>
      <c r="B4" s="189"/>
      <c r="C4" s="190"/>
      <c r="D4" s="191"/>
      <c r="E4" s="189"/>
      <c r="F4" s="191"/>
      <c r="G4" s="191"/>
      <c r="H4" s="191"/>
      <c r="I4" s="191"/>
      <c r="J4" s="219"/>
      <c r="K4" s="192"/>
    </row>
    <row r="5" spans="1:11" s="86" customFormat="1" ht="15.75" thickBot="1" x14ac:dyDescent="0.3">
      <c r="A5" s="94"/>
      <c r="B5" s="193" t="s">
        <v>145</v>
      </c>
      <c r="C5" s="116"/>
      <c r="D5" s="77"/>
      <c r="E5" s="77"/>
      <c r="F5" s="77"/>
      <c r="G5" s="77"/>
      <c r="H5" s="77"/>
      <c r="I5" s="77"/>
      <c r="J5" s="221"/>
      <c r="K5" s="95"/>
    </row>
    <row r="6" spans="1:11" ht="13.5" thickTop="1" x14ac:dyDescent="0.2">
      <c r="A6" s="94"/>
      <c r="B6" s="96" t="s">
        <v>124</v>
      </c>
      <c r="C6" s="117"/>
      <c r="D6" s="118"/>
      <c r="E6" s="118"/>
      <c r="F6" s="97"/>
      <c r="G6" s="97"/>
      <c r="H6" s="97"/>
      <c r="I6" s="97"/>
      <c r="J6" s="222" t="s">
        <v>153</v>
      </c>
      <c r="K6" s="95"/>
    </row>
    <row r="7" spans="1:11" ht="16.5" customHeight="1" x14ac:dyDescent="0.2">
      <c r="A7" s="94"/>
      <c r="B7" s="98" t="s">
        <v>91</v>
      </c>
      <c r="C7" s="99">
        <f>'Total Losses'!D20</f>
        <v>29.970839858707691</v>
      </c>
      <c r="D7" s="100" t="s">
        <v>83</v>
      </c>
      <c r="E7" s="74"/>
      <c r="F7" s="77"/>
      <c r="G7" s="77"/>
      <c r="H7" s="77"/>
      <c r="I7" s="77"/>
      <c r="J7" s="223"/>
      <c r="K7" s="95"/>
    </row>
    <row r="8" spans="1:11" ht="30" customHeight="1" x14ac:dyDescent="0.2">
      <c r="A8" s="94"/>
      <c r="B8" s="101" t="s">
        <v>94</v>
      </c>
      <c r="C8" s="102">
        <f>'Relative Productivity of Mitig'!B15</f>
        <v>8.6020754656067053E-2</v>
      </c>
      <c r="D8" s="103" t="s">
        <v>100</v>
      </c>
      <c r="E8" s="74"/>
      <c r="F8" s="77"/>
      <c r="G8" s="77"/>
      <c r="H8" s="77"/>
      <c r="I8" s="77"/>
      <c r="J8" s="223"/>
      <c r="K8" s="95"/>
    </row>
    <row r="9" spans="1:11" x14ac:dyDescent="0.2">
      <c r="A9" s="94"/>
      <c r="B9" s="124" t="s">
        <v>112</v>
      </c>
      <c r="C9" s="125">
        <f>C7/C8</f>
        <v>348.41405400985803</v>
      </c>
      <c r="D9" s="126" t="s">
        <v>93</v>
      </c>
      <c r="E9" s="126"/>
      <c r="F9" s="127"/>
      <c r="G9" s="127"/>
      <c r="H9" s="127"/>
      <c r="I9" s="127"/>
      <c r="J9" s="224">
        <f>C9*7500</f>
        <v>2613105.4050739352</v>
      </c>
      <c r="K9" s="95"/>
    </row>
    <row r="10" spans="1:11" ht="13.5" thickBot="1" x14ac:dyDescent="0.25">
      <c r="A10" s="94"/>
      <c r="B10" s="120" t="s">
        <v>117</v>
      </c>
      <c r="C10" s="121">
        <f>C9*1.2</f>
        <v>418.09686481182962</v>
      </c>
      <c r="D10" s="122" t="s">
        <v>113</v>
      </c>
      <c r="E10" s="122"/>
      <c r="F10" s="123"/>
      <c r="G10" s="123"/>
      <c r="H10" s="123"/>
      <c r="I10" s="123"/>
      <c r="J10" s="225">
        <f>C10*7500</f>
        <v>3135726.486088722</v>
      </c>
      <c r="K10" s="95"/>
    </row>
    <row r="11" spans="1:11" ht="13.5" thickTop="1" x14ac:dyDescent="0.2">
      <c r="A11" s="94"/>
      <c r="B11" s="77"/>
      <c r="C11" s="77"/>
      <c r="D11" s="77"/>
      <c r="E11" s="77"/>
      <c r="F11" s="77"/>
      <c r="G11" s="77"/>
      <c r="H11" s="77"/>
      <c r="I11" s="77"/>
      <c r="J11" s="221"/>
      <c r="K11" s="95"/>
    </row>
    <row r="12" spans="1:11" ht="13.5" thickBot="1" x14ac:dyDescent="0.25">
      <c r="A12" s="94"/>
      <c r="B12" s="193" t="s">
        <v>146</v>
      </c>
      <c r="C12" s="77"/>
      <c r="D12" s="77"/>
      <c r="E12" s="77"/>
      <c r="F12" s="77"/>
      <c r="G12" s="77"/>
      <c r="H12" s="77"/>
      <c r="I12" s="77"/>
      <c r="J12" s="221"/>
      <c r="K12" s="95"/>
    </row>
    <row r="13" spans="1:11" ht="13.5" thickTop="1" x14ac:dyDescent="0.2">
      <c r="A13" s="94"/>
      <c r="B13" s="96" t="s">
        <v>125</v>
      </c>
      <c r="C13" s="97"/>
      <c r="D13" s="97"/>
      <c r="E13" s="97"/>
      <c r="F13" s="97"/>
      <c r="G13" s="97"/>
      <c r="H13" s="97"/>
      <c r="I13" s="97"/>
      <c r="J13" s="222" t="s">
        <v>153</v>
      </c>
      <c r="K13" s="95"/>
    </row>
    <row r="14" spans="1:11" x14ac:dyDescent="0.2">
      <c r="A14" s="94"/>
      <c r="B14" s="98" t="s">
        <v>91</v>
      </c>
      <c r="C14" s="99">
        <f>$C$7</f>
        <v>29.970839858707691</v>
      </c>
      <c r="D14" s="100" t="s">
        <v>83</v>
      </c>
      <c r="E14" s="77"/>
      <c r="F14" s="77"/>
      <c r="G14" s="77"/>
      <c r="H14" s="77"/>
      <c r="I14" s="77"/>
      <c r="J14" s="223"/>
      <c r="K14" s="95"/>
    </row>
    <row r="15" spans="1:11" ht="30" customHeight="1" x14ac:dyDescent="0.2">
      <c r="A15" s="94"/>
      <c r="B15" s="101" t="s">
        <v>94</v>
      </c>
      <c r="C15" s="102">
        <f>'Relative Productivity of Mitig'!B31</f>
        <v>0.16022309488426584</v>
      </c>
      <c r="D15" s="103" t="s">
        <v>92</v>
      </c>
      <c r="E15" s="77"/>
      <c r="F15" s="77"/>
      <c r="G15" s="77"/>
      <c r="H15" s="77"/>
      <c r="I15" s="77"/>
      <c r="J15" s="223"/>
      <c r="K15" s="95"/>
    </row>
    <row r="16" spans="1:11" x14ac:dyDescent="0.2">
      <c r="A16" s="94"/>
      <c r="B16" s="124" t="s">
        <v>112</v>
      </c>
      <c r="C16" s="128">
        <f>C14/C15</f>
        <v>187.05692759434316</v>
      </c>
      <c r="D16" s="126" t="s">
        <v>93</v>
      </c>
      <c r="E16" s="127"/>
      <c r="F16" s="127"/>
      <c r="G16" s="127"/>
      <c r="H16" s="127"/>
      <c r="I16" s="127"/>
      <c r="J16" s="224">
        <f>C16*7500</f>
        <v>1402926.9569575738</v>
      </c>
      <c r="K16" s="95"/>
    </row>
    <row r="17" spans="1:11" ht="13.5" thickBot="1" x14ac:dyDescent="0.25">
      <c r="A17" s="94"/>
      <c r="B17" s="120" t="s">
        <v>117</v>
      </c>
      <c r="C17" s="121">
        <f>C16*1.2</f>
        <v>224.46831311321179</v>
      </c>
      <c r="D17" s="122" t="s">
        <v>113</v>
      </c>
      <c r="E17" s="122"/>
      <c r="F17" s="123"/>
      <c r="G17" s="123"/>
      <c r="H17" s="123"/>
      <c r="I17" s="123"/>
      <c r="J17" s="225">
        <f>C17*7500</f>
        <v>1683512.3483490883</v>
      </c>
      <c r="K17" s="95"/>
    </row>
    <row r="18" spans="1:11" ht="13.5" thickTop="1" x14ac:dyDescent="0.2">
      <c r="A18" s="94"/>
      <c r="B18" s="92"/>
      <c r="C18" s="99"/>
      <c r="D18" s="74"/>
      <c r="E18" s="74"/>
      <c r="F18" s="77"/>
      <c r="G18" s="77"/>
      <c r="H18" s="77"/>
      <c r="I18" s="77"/>
      <c r="J18" s="221"/>
      <c r="K18" s="95"/>
    </row>
    <row r="19" spans="1:11" ht="13.5" thickBot="1" x14ac:dyDescent="0.25">
      <c r="A19" s="94"/>
      <c r="B19" s="193" t="s">
        <v>147</v>
      </c>
      <c r="C19" s="116"/>
      <c r="D19" s="77"/>
      <c r="E19" s="77"/>
      <c r="F19" s="77"/>
      <c r="G19" s="77"/>
      <c r="H19" s="77"/>
      <c r="I19" s="77"/>
      <c r="J19" s="221"/>
      <c r="K19" s="95"/>
    </row>
    <row r="20" spans="1:11" ht="13.5" thickTop="1" x14ac:dyDescent="0.2">
      <c r="A20" s="94"/>
      <c r="B20" s="96" t="s">
        <v>126</v>
      </c>
      <c r="C20" s="97"/>
      <c r="D20" s="97"/>
      <c r="E20" s="97"/>
      <c r="F20" s="97"/>
      <c r="G20" s="97"/>
      <c r="H20" s="97"/>
      <c r="I20" s="97"/>
      <c r="J20" s="222" t="s">
        <v>153</v>
      </c>
      <c r="K20" s="95"/>
    </row>
    <row r="21" spans="1:11" x14ac:dyDescent="0.2">
      <c r="A21" s="94"/>
      <c r="B21" s="98" t="s">
        <v>91</v>
      </c>
      <c r="C21" s="99">
        <f>$C$7</f>
        <v>29.970839858707691</v>
      </c>
      <c r="D21" s="100" t="s">
        <v>83</v>
      </c>
      <c r="E21" s="77"/>
      <c r="F21" s="77"/>
      <c r="G21" s="77"/>
      <c r="H21" s="77"/>
      <c r="I21" s="77"/>
      <c r="J21" s="223"/>
      <c r="K21" s="95"/>
    </row>
    <row r="22" spans="1:11" ht="30" customHeight="1" x14ac:dyDescent="0.2">
      <c r="A22" s="94"/>
      <c r="B22" s="101" t="s">
        <v>94</v>
      </c>
      <c r="C22" s="102">
        <f>'Relative Productivity of Mitig'!B67</f>
        <v>0.36815642033025336</v>
      </c>
      <c r="D22" s="103" t="s">
        <v>92</v>
      </c>
      <c r="E22" s="77"/>
      <c r="F22" s="77"/>
      <c r="G22" s="77"/>
      <c r="H22" s="77"/>
      <c r="I22" s="77"/>
      <c r="J22" s="223"/>
      <c r="K22" s="95"/>
    </row>
    <row r="23" spans="1:11" x14ac:dyDescent="0.2">
      <c r="A23" s="94"/>
      <c r="B23" s="124" t="s">
        <v>112</v>
      </c>
      <c r="C23" s="128">
        <f>C21/C22</f>
        <v>81.407896762529518</v>
      </c>
      <c r="D23" s="126" t="s">
        <v>93</v>
      </c>
      <c r="E23" s="127"/>
      <c r="F23" s="127"/>
      <c r="G23" s="127"/>
      <c r="H23" s="127"/>
      <c r="I23" s="127"/>
      <c r="J23" s="224">
        <f>C23*7500</f>
        <v>610559.22571897134</v>
      </c>
      <c r="K23" s="95"/>
    </row>
    <row r="24" spans="1:11" ht="13.5" thickBot="1" x14ac:dyDescent="0.25">
      <c r="A24" s="94"/>
      <c r="B24" s="120" t="s">
        <v>117</v>
      </c>
      <c r="C24" s="121">
        <f>C23*1.2</f>
        <v>97.689476115035419</v>
      </c>
      <c r="D24" s="122" t="s">
        <v>113</v>
      </c>
      <c r="E24" s="122"/>
      <c r="F24" s="123"/>
      <c r="G24" s="123"/>
      <c r="H24" s="123"/>
      <c r="I24" s="123"/>
      <c r="J24" s="225">
        <f>C24*7500</f>
        <v>732671.07086276566</v>
      </c>
      <c r="K24" s="95"/>
    </row>
    <row r="25" spans="1:11" ht="14.25" thickTop="1" thickBot="1" x14ac:dyDescent="0.25">
      <c r="A25" s="104"/>
      <c r="B25" s="161"/>
      <c r="C25" s="162"/>
      <c r="D25" s="163"/>
      <c r="E25" s="105"/>
      <c r="F25" s="105"/>
      <c r="G25" s="105"/>
      <c r="H25" s="105"/>
      <c r="I25" s="105"/>
      <c r="J25" s="226"/>
      <c r="K25" s="106"/>
    </row>
    <row r="27" spans="1:11" x14ac:dyDescent="0.2">
      <c r="C27" s="194"/>
    </row>
  </sheetData>
  <pageMargins left="0.7" right="0.7" top="0.75" bottom="0.75" header="0.3" footer="0.3"/>
  <pageSetup orientation="portrait" horizontalDpi="300" verticalDpi="300"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D69"/>
  <sheetViews>
    <sheetView showGridLines="0" workbookViewId="0">
      <selection activeCell="G1" sqref="G1"/>
    </sheetView>
  </sheetViews>
  <sheetFormatPr defaultRowHeight="12.75" x14ac:dyDescent="0.2"/>
  <cols>
    <col min="1" max="1" width="19.85546875" customWidth="1"/>
    <col min="2" max="3" width="16.42578125" customWidth="1"/>
  </cols>
  <sheetData>
    <row r="1" spans="1:3" s="88" customFormat="1" ht="15" x14ac:dyDescent="0.25">
      <c r="A1" s="134" t="s">
        <v>116</v>
      </c>
      <c r="B1" s="84"/>
      <c r="C1" s="85"/>
    </row>
    <row r="2" spans="1:3" s="88" customFormat="1" ht="15" x14ac:dyDescent="0.25">
      <c r="A2" s="83"/>
      <c r="B2" s="84"/>
      <c r="C2" s="85"/>
    </row>
    <row r="3" spans="1:3" x14ac:dyDescent="0.2">
      <c r="A3" s="24" t="s">
        <v>95</v>
      </c>
      <c r="B3" s="25"/>
      <c r="C3" s="65"/>
    </row>
    <row r="4" spans="1:3" x14ac:dyDescent="0.2">
      <c r="A4" s="24" t="s">
        <v>103</v>
      </c>
      <c r="B4" s="25"/>
      <c r="C4" s="65"/>
    </row>
    <row r="5" spans="1:3" x14ac:dyDescent="0.2">
      <c r="A5" s="24"/>
      <c r="B5" s="25"/>
      <c r="C5" s="65"/>
    </row>
    <row r="6" spans="1:3" x14ac:dyDescent="0.2">
      <c r="A6" s="6" t="s">
        <v>88</v>
      </c>
      <c r="B6" s="64">
        <f>'Credit Inputs'!F4</f>
        <v>2018</v>
      </c>
      <c r="C6" s="65"/>
    </row>
    <row r="7" spans="1:3" x14ac:dyDescent="0.2">
      <c r="A7" s="6" t="s">
        <v>89</v>
      </c>
      <c r="B7" s="91">
        <f>'Avoided Loss'!AK35</f>
        <v>1.8235938829269417E-2</v>
      </c>
      <c r="C7" s="65"/>
    </row>
    <row r="8" spans="1:3" ht="13.5" thickBot="1" x14ac:dyDescent="0.25">
      <c r="A8" s="6"/>
      <c r="B8" s="67"/>
      <c r="C8" s="65"/>
    </row>
    <row r="9" spans="1:3" ht="14.25" thickTop="1" thickBot="1" x14ac:dyDescent="0.25">
      <c r="A9" s="72" t="s">
        <v>30</v>
      </c>
      <c r="B9" s="73" t="s">
        <v>90</v>
      </c>
      <c r="C9" s="65"/>
    </row>
    <row r="10" spans="1:3" x14ac:dyDescent="0.2">
      <c r="A10" s="69">
        <f>B6</f>
        <v>2018</v>
      </c>
      <c r="B10" s="71">
        <f>B7</f>
        <v>1.8235938829269417E-2</v>
      </c>
      <c r="C10" s="65"/>
    </row>
    <row r="11" spans="1:3" x14ac:dyDescent="0.2">
      <c r="A11" s="69">
        <f t="shared" ref="A11:A14" si="0">A10+1</f>
        <v>2019</v>
      </c>
      <c r="B11" s="26">
        <f>B10*0.970874</f>
        <v>1.7704798874928117E-2</v>
      </c>
      <c r="C11" s="66"/>
    </row>
    <row r="12" spans="1:3" x14ac:dyDescent="0.2">
      <c r="A12" s="69">
        <f t="shared" si="0"/>
        <v>2020</v>
      </c>
      <c r="B12" s="26">
        <f>B11*0.970874</f>
        <v>1.718912890289696E-2</v>
      </c>
      <c r="C12" s="66"/>
    </row>
    <row r="13" spans="1:3" x14ac:dyDescent="0.2">
      <c r="A13" s="69">
        <f t="shared" si="0"/>
        <v>2021</v>
      </c>
      <c r="B13" s="26">
        <f>B12*0.970874</f>
        <v>1.6688478334471183E-2</v>
      </c>
      <c r="C13" s="66"/>
    </row>
    <row r="14" spans="1:3" ht="15.75" customHeight="1" thickBot="1" x14ac:dyDescent="0.25">
      <c r="A14" s="69">
        <f t="shared" si="0"/>
        <v>2022</v>
      </c>
      <c r="B14" s="26">
        <f>B13*0.970874</f>
        <v>1.6202409714501376E-2</v>
      </c>
      <c r="C14" s="66"/>
    </row>
    <row r="15" spans="1:3" ht="13.5" thickBot="1" x14ac:dyDescent="0.25">
      <c r="A15" s="75" t="s">
        <v>87</v>
      </c>
      <c r="B15" s="76">
        <f>SUM(B10:B14)</f>
        <v>8.6020754656067053E-2</v>
      </c>
      <c r="C15" s="66"/>
    </row>
    <row r="16" spans="1:3" ht="13.5" thickTop="1" x14ac:dyDescent="0.2"/>
    <row r="17" spans="1:4" x14ac:dyDescent="0.2">
      <c r="A17" s="82" t="s">
        <v>101</v>
      </c>
      <c r="B17" s="79"/>
      <c r="C17" s="79"/>
    </row>
    <row r="19" spans="1:4" ht="13.5" thickBot="1" x14ac:dyDescent="0.25"/>
    <row r="20" spans="1:4" ht="14.25" thickTop="1" thickBot="1" x14ac:dyDescent="0.25">
      <c r="A20" s="72" t="s">
        <v>30</v>
      </c>
      <c r="B20" s="73" t="s">
        <v>90</v>
      </c>
    </row>
    <row r="21" spans="1:4" x14ac:dyDescent="0.2">
      <c r="A21" s="69">
        <f>B6</f>
        <v>2018</v>
      </c>
      <c r="B21" s="71">
        <f>B7</f>
        <v>1.8235938829269417E-2</v>
      </c>
    </row>
    <row r="22" spans="1:4" x14ac:dyDescent="0.2">
      <c r="A22" s="69">
        <f t="shared" ref="A22:A30" si="1">A21+1</f>
        <v>2019</v>
      </c>
      <c r="B22" s="26">
        <f>B21*0.970874</f>
        <v>1.7704798874928117E-2</v>
      </c>
    </row>
    <row r="23" spans="1:4" x14ac:dyDescent="0.2">
      <c r="A23" s="69">
        <f t="shared" si="1"/>
        <v>2020</v>
      </c>
      <c r="B23" s="26">
        <f>B22*0.970874</f>
        <v>1.718912890289696E-2</v>
      </c>
    </row>
    <row r="24" spans="1:4" x14ac:dyDescent="0.2">
      <c r="A24" s="69">
        <f t="shared" si="1"/>
        <v>2021</v>
      </c>
      <c r="B24" s="26">
        <f t="shared" ref="B24:B30" si="2">B23*0.970874</f>
        <v>1.6688478334471183E-2</v>
      </c>
    </row>
    <row r="25" spans="1:4" x14ac:dyDescent="0.2">
      <c r="A25" s="69">
        <f t="shared" si="1"/>
        <v>2022</v>
      </c>
      <c r="B25" s="26">
        <f t="shared" si="2"/>
        <v>1.6202409714501376E-2</v>
      </c>
    </row>
    <row r="26" spans="1:4" x14ac:dyDescent="0.2">
      <c r="A26" s="69">
        <f t="shared" si="1"/>
        <v>2023</v>
      </c>
      <c r="B26" s="26">
        <f t="shared" si="2"/>
        <v>1.5730498329156808E-2</v>
      </c>
    </row>
    <row r="27" spans="1:4" x14ac:dyDescent="0.2">
      <c r="A27" s="69">
        <f t="shared" si="1"/>
        <v>2024</v>
      </c>
      <c r="B27" s="26">
        <f t="shared" si="2"/>
        <v>1.5272331834821788E-2</v>
      </c>
    </row>
    <row r="28" spans="1:4" x14ac:dyDescent="0.2">
      <c r="A28" s="69">
        <f t="shared" si="1"/>
        <v>2025</v>
      </c>
      <c r="B28" s="26">
        <f t="shared" si="2"/>
        <v>1.4827509897800769E-2</v>
      </c>
    </row>
    <row r="29" spans="1:4" x14ac:dyDescent="0.2">
      <c r="A29" s="69">
        <f t="shared" si="1"/>
        <v>2026</v>
      </c>
      <c r="B29" s="26">
        <f t="shared" si="2"/>
        <v>1.4395643844517424E-2</v>
      </c>
    </row>
    <row r="30" spans="1:4" ht="13.5" thickBot="1" x14ac:dyDescent="0.25">
      <c r="A30" s="69">
        <f t="shared" si="1"/>
        <v>2027</v>
      </c>
      <c r="B30" s="26">
        <f t="shared" si="2"/>
        <v>1.3976356321902011E-2</v>
      </c>
      <c r="D30" s="78"/>
    </row>
    <row r="31" spans="1:4" ht="13.5" thickBot="1" x14ac:dyDescent="0.25">
      <c r="A31" s="75" t="s">
        <v>99</v>
      </c>
      <c r="B31" s="76">
        <f>SUM(B21:B30)</f>
        <v>0.16022309488426584</v>
      </c>
    </row>
    <row r="32" spans="1:4" ht="13.5" thickTop="1" x14ac:dyDescent="0.2"/>
    <row r="33" spans="1:3" x14ac:dyDescent="0.2">
      <c r="A33" s="80" t="s">
        <v>102</v>
      </c>
      <c r="B33" s="81"/>
      <c r="C33" s="81"/>
    </row>
    <row r="34" spans="1:3" x14ac:dyDescent="0.2">
      <c r="A34" s="147"/>
      <c r="B34" s="3"/>
      <c r="C34" s="3"/>
    </row>
    <row r="35" spans="1:3" ht="13.5" thickBot="1" x14ac:dyDescent="0.25">
      <c r="A35" s="69"/>
      <c r="B35" s="26"/>
    </row>
    <row r="36" spans="1:3" ht="14.25" thickTop="1" thickBot="1" x14ac:dyDescent="0.25">
      <c r="A36" s="72" t="s">
        <v>30</v>
      </c>
      <c r="B36" s="73" t="s">
        <v>90</v>
      </c>
    </row>
    <row r="37" spans="1:3" x14ac:dyDescent="0.2">
      <c r="A37" s="69">
        <f>B6</f>
        <v>2018</v>
      </c>
      <c r="B37" s="71">
        <f>B7</f>
        <v>1.8235938829269417E-2</v>
      </c>
    </row>
    <row r="38" spans="1:3" x14ac:dyDescent="0.2">
      <c r="A38" s="69">
        <f t="shared" ref="A38:A66" si="3">A37+1</f>
        <v>2019</v>
      </c>
      <c r="B38" s="26">
        <f>B37*0.970874</f>
        <v>1.7704798874928117E-2</v>
      </c>
    </row>
    <row r="39" spans="1:3" x14ac:dyDescent="0.2">
      <c r="A39" s="69">
        <f t="shared" si="3"/>
        <v>2020</v>
      </c>
      <c r="B39" s="26">
        <f>B38*0.970874</f>
        <v>1.718912890289696E-2</v>
      </c>
    </row>
    <row r="40" spans="1:3" x14ac:dyDescent="0.2">
      <c r="A40" s="69">
        <f t="shared" si="3"/>
        <v>2021</v>
      </c>
      <c r="B40" s="26">
        <f t="shared" ref="B40:B66" si="4">B39*0.970874</f>
        <v>1.6688478334471183E-2</v>
      </c>
    </row>
    <row r="41" spans="1:3" x14ac:dyDescent="0.2">
      <c r="A41" s="69">
        <f t="shared" si="3"/>
        <v>2022</v>
      </c>
      <c r="B41" s="26">
        <f t="shared" si="4"/>
        <v>1.6202409714501376E-2</v>
      </c>
    </row>
    <row r="42" spans="1:3" x14ac:dyDescent="0.2">
      <c r="A42" s="69">
        <f t="shared" si="3"/>
        <v>2023</v>
      </c>
      <c r="B42" s="26">
        <f t="shared" si="4"/>
        <v>1.5730498329156808E-2</v>
      </c>
    </row>
    <row r="43" spans="1:3" x14ac:dyDescent="0.2">
      <c r="A43" s="69">
        <f t="shared" si="3"/>
        <v>2024</v>
      </c>
      <c r="B43" s="26">
        <f t="shared" si="4"/>
        <v>1.5272331834821788E-2</v>
      </c>
    </row>
    <row r="44" spans="1:3" x14ac:dyDescent="0.2">
      <c r="A44" s="69">
        <f t="shared" si="3"/>
        <v>2025</v>
      </c>
      <c r="B44" s="26">
        <f t="shared" si="4"/>
        <v>1.4827509897800769E-2</v>
      </c>
    </row>
    <row r="45" spans="1:3" x14ac:dyDescent="0.2">
      <c r="A45" s="69">
        <f t="shared" si="3"/>
        <v>2026</v>
      </c>
      <c r="B45" s="26">
        <f t="shared" si="4"/>
        <v>1.4395643844517424E-2</v>
      </c>
    </row>
    <row r="46" spans="1:3" x14ac:dyDescent="0.2">
      <c r="A46" s="69">
        <f t="shared" si="3"/>
        <v>2027</v>
      </c>
      <c r="B46" s="26">
        <f t="shared" si="4"/>
        <v>1.3976356321902011E-2</v>
      </c>
    </row>
    <row r="47" spans="1:3" x14ac:dyDescent="0.2">
      <c r="A47" s="69">
        <f t="shared" si="3"/>
        <v>2028</v>
      </c>
      <c r="B47" s="26">
        <f t="shared" si="4"/>
        <v>1.3569280967670292E-2</v>
      </c>
    </row>
    <row r="48" spans="1:3" x14ac:dyDescent="0.2">
      <c r="A48" s="69">
        <f t="shared" si="3"/>
        <v>2029</v>
      </c>
      <c r="B48" s="26">
        <f t="shared" si="4"/>
        <v>1.3174062090205928E-2</v>
      </c>
    </row>
    <row r="49" spans="1:2" x14ac:dyDescent="0.2">
      <c r="A49" s="69">
        <f t="shared" si="3"/>
        <v>2030</v>
      </c>
      <c r="B49" s="26">
        <f t="shared" si="4"/>
        <v>1.2790354357766591E-2</v>
      </c>
    </row>
    <row r="50" spans="1:2" x14ac:dyDescent="0.2">
      <c r="A50" s="69">
        <f t="shared" si="3"/>
        <v>2031</v>
      </c>
      <c r="B50" s="26">
        <f t="shared" si="4"/>
        <v>1.2417822496742281E-2</v>
      </c>
    </row>
    <row r="51" spans="1:2" x14ac:dyDescent="0.2">
      <c r="A51" s="69">
        <f t="shared" si="3"/>
        <v>2032</v>
      </c>
      <c r="B51" s="26">
        <f t="shared" si="4"/>
        <v>1.2056140998702166E-2</v>
      </c>
    </row>
    <row r="52" spans="1:2" x14ac:dyDescent="0.2">
      <c r="A52" s="69">
        <f t="shared" si="3"/>
        <v>2033</v>
      </c>
      <c r="B52" s="26">
        <f t="shared" si="4"/>
        <v>1.1704993835973967E-2</v>
      </c>
    </row>
    <row r="53" spans="1:2" x14ac:dyDescent="0.2">
      <c r="A53" s="69">
        <f t="shared" si="3"/>
        <v>2034</v>
      </c>
      <c r="B53" s="26">
        <f t="shared" si="4"/>
        <v>1.1364074185507389E-2</v>
      </c>
    </row>
    <row r="54" spans="1:2" x14ac:dyDescent="0.2">
      <c r="A54" s="69">
        <f t="shared" si="3"/>
        <v>2035</v>
      </c>
      <c r="B54" s="26">
        <f t="shared" si="4"/>
        <v>1.1033084160780301E-2</v>
      </c>
    </row>
    <row r="55" spans="1:2" x14ac:dyDescent="0.2">
      <c r="A55" s="69">
        <f t="shared" si="3"/>
        <v>2036</v>
      </c>
      <c r="B55" s="26">
        <f t="shared" si="4"/>
        <v>1.0711734551513414E-2</v>
      </c>
    </row>
    <row r="56" spans="1:2" x14ac:dyDescent="0.2">
      <c r="A56" s="69">
        <f t="shared" si="3"/>
        <v>2037</v>
      </c>
      <c r="B56" s="26">
        <f t="shared" si="4"/>
        <v>1.0399744570966034E-2</v>
      </c>
    </row>
    <row r="57" spans="1:2" x14ac:dyDescent="0.2">
      <c r="A57" s="69">
        <f t="shared" si="3"/>
        <v>2038</v>
      </c>
      <c r="B57" s="26">
        <f t="shared" si="4"/>
        <v>1.0096841610592077E-2</v>
      </c>
    </row>
    <row r="58" spans="1:2" x14ac:dyDescent="0.2">
      <c r="A58" s="69">
        <f t="shared" si="3"/>
        <v>2039</v>
      </c>
      <c r="B58" s="26">
        <f t="shared" si="4"/>
        <v>9.8027610018419729E-3</v>
      </c>
    </row>
    <row r="59" spans="1:2" x14ac:dyDescent="0.2">
      <c r="A59" s="69">
        <f t="shared" si="3"/>
        <v>2040</v>
      </c>
      <c r="B59" s="26">
        <f t="shared" si="4"/>
        <v>9.5172457849023243E-3</v>
      </c>
    </row>
    <row r="60" spans="1:2" x14ac:dyDescent="0.2">
      <c r="A60" s="69">
        <f t="shared" si="3"/>
        <v>2041</v>
      </c>
      <c r="B60" s="26">
        <f t="shared" si="4"/>
        <v>9.2400464841712587E-3</v>
      </c>
    </row>
    <row r="61" spans="1:2" x14ac:dyDescent="0.2">
      <c r="A61" s="69">
        <f t="shared" si="3"/>
        <v>2042</v>
      </c>
      <c r="B61" s="26">
        <f t="shared" si="4"/>
        <v>8.9709208902732859E-3</v>
      </c>
    </row>
    <row r="62" spans="1:2" x14ac:dyDescent="0.2">
      <c r="A62" s="69">
        <f t="shared" si="3"/>
        <v>2043</v>
      </c>
      <c r="B62" s="26">
        <f t="shared" si="4"/>
        <v>8.7096338484231855E-3</v>
      </c>
    </row>
    <row r="63" spans="1:2" x14ac:dyDescent="0.2">
      <c r="A63" s="69">
        <f t="shared" si="3"/>
        <v>2044</v>
      </c>
      <c r="B63" s="26">
        <f t="shared" si="4"/>
        <v>8.4559570529540128E-3</v>
      </c>
    </row>
    <row r="64" spans="1:2" x14ac:dyDescent="0.2">
      <c r="A64" s="69">
        <f t="shared" si="3"/>
        <v>2045</v>
      </c>
      <c r="B64" s="26">
        <f t="shared" si="4"/>
        <v>8.2096688478296743E-3</v>
      </c>
    </row>
    <row r="65" spans="1:3" x14ac:dyDescent="0.2">
      <c r="A65" s="69">
        <f t="shared" si="3"/>
        <v>2046</v>
      </c>
      <c r="B65" s="26">
        <f t="shared" si="4"/>
        <v>7.9705540329677877E-3</v>
      </c>
    </row>
    <row r="66" spans="1:3" ht="13.5" thickBot="1" x14ac:dyDescent="0.25">
      <c r="A66" s="69">
        <f t="shared" si="3"/>
        <v>2047</v>
      </c>
      <c r="B66" s="26">
        <f t="shared" si="4"/>
        <v>7.7384036762035684E-3</v>
      </c>
    </row>
    <row r="67" spans="1:3" ht="13.5" thickBot="1" x14ac:dyDescent="0.25">
      <c r="A67" s="75" t="s">
        <v>99</v>
      </c>
      <c r="B67" s="76">
        <f>SUM(B37:B66)</f>
        <v>0.36815642033025336</v>
      </c>
    </row>
    <row r="68" spans="1:3" ht="13.5" thickTop="1" x14ac:dyDescent="0.2"/>
    <row r="69" spans="1:3" x14ac:dyDescent="0.2">
      <c r="A69" s="80" t="s">
        <v>104</v>
      </c>
      <c r="B69" s="81"/>
      <c r="C69" s="81"/>
    </row>
  </sheetData>
  <pageMargins left="0.7" right="0.7" top="0.75" bottom="0.75" header="0.3" footer="0.3"/>
  <pageSetup orientation="portrait" horizontalDpi="300" verticalDpi="300"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20"/>
  <sheetViews>
    <sheetView workbookViewId="0">
      <selection activeCell="V3" sqref="V3"/>
    </sheetView>
  </sheetViews>
  <sheetFormatPr defaultRowHeight="12.75" x14ac:dyDescent="0.2"/>
  <cols>
    <col min="1" max="1" width="16.28515625" style="6" customWidth="1"/>
    <col min="2" max="2" width="7.85546875" style="6" hidden="1" customWidth="1"/>
    <col min="3" max="3" width="9.85546875" style="6" hidden="1" customWidth="1"/>
    <col min="4" max="4" width="20.42578125" style="67" customWidth="1"/>
    <col min="5" max="17" width="9.140625" style="6"/>
  </cols>
  <sheetData>
    <row r="1" spans="1:17" x14ac:dyDescent="0.2">
      <c r="A1" s="24" t="s">
        <v>138</v>
      </c>
    </row>
    <row r="2" spans="1:17" ht="13.5" thickBot="1" x14ac:dyDescent="0.25">
      <c r="A2" s="24"/>
    </row>
    <row r="3" spans="1:17" ht="13.5" thickBot="1" x14ac:dyDescent="0.25">
      <c r="A3" s="239" t="s">
        <v>120</v>
      </c>
      <c r="B3" s="233" t="s">
        <v>114</v>
      </c>
      <c r="C3" s="234"/>
      <c r="D3" s="166" t="s">
        <v>132</v>
      </c>
      <c r="E3" s="236" t="s">
        <v>134</v>
      </c>
      <c r="F3" s="237"/>
      <c r="G3" s="237"/>
      <c r="H3" s="237"/>
      <c r="I3" s="237"/>
      <c r="J3" s="237"/>
      <c r="K3" s="237"/>
      <c r="L3" s="237"/>
      <c r="M3" s="237"/>
      <c r="N3" s="237"/>
      <c r="O3" s="238"/>
    </row>
    <row r="4" spans="1:17" s="135" customFormat="1" ht="13.5" thickBot="1" x14ac:dyDescent="0.25">
      <c r="A4" s="240"/>
      <c r="B4" s="235"/>
      <c r="C4" s="235"/>
      <c r="D4" s="167" t="s">
        <v>137</v>
      </c>
      <c r="E4" s="195">
        <v>1</v>
      </c>
      <c r="F4" s="196">
        <f>E4+1</f>
        <v>2</v>
      </c>
      <c r="G4" s="196">
        <f t="shared" ref="G4:O4" si="0">F4+1</f>
        <v>3</v>
      </c>
      <c r="H4" s="196">
        <f t="shared" si="0"/>
        <v>4</v>
      </c>
      <c r="I4" s="196">
        <f t="shared" si="0"/>
        <v>5</v>
      </c>
      <c r="J4" s="196">
        <f t="shared" si="0"/>
        <v>6</v>
      </c>
      <c r="K4" s="196">
        <f t="shared" si="0"/>
        <v>7</v>
      </c>
      <c r="L4" s="196">
        <f t="shared" si="0"/>
        <v>8</v>
      </c>
      <c r="M4" s="196">
        <f t="shared" si="0"/>
        <v>9</v>
      </c>
      <c r="N4" s="196">
        <f t="shared" si="0"/>
        <v>10</v>
      </c>
      <c r="O4" s="197">
        <f t="shared" si="0"/>
        <v>11</v>
      </c>
      <c r="P4" s="165"/>
      <c r="Q4" s="165"/>
    </row>
    <row r="5" spans="1:17" x14ac:dyDescent="0.2">
      <c r="A5" s="168">
        <v>1</v>
      </c>
      <c r="B5" s="169"/>
      <c r="C5" s="169"/>
      <c r="D5" s="170">
        <f>'Losses per Territory'!AK35</f>
        <v>3.1448238143131078</v>
      </c>
      <c r="E5" s="198">
        <f>$D$5</f>
        <v>3.1448238143131078</v>
      </c>
      <c r="F5" s="199">
        <f t="shared" ref="F5:O5" si="1">$D$5</f>
        <v>3.1448238143131078</v>
      </c>
      <c r="G5" s="199">
        <f t="shared" si="1"/>
        <v>3.1448238143131078</v>
      </c>
      <c r="H5" s="199">
        <f t="shared" si="1"/>
        <v>3.1448238143131078</v>
      </c>
      <c r="I5" s="199">
        <f t="shared" si="1"/>
        <v>3.1448238143131078</v>
      </c>
      <c r="J5" s="199">
        <f t="shared" si="1"/>
        <v>3.1448238143131078</v>
      </c>
      <c r="K5" s="199">
        <f t="shared" si="1"/>
        <v>3.1448238143131078</v>
      </c>
      <c r="L5" s="199">
        <f t="shared" si="1"/>
        <v>3.1448238143131078</v>
      </c>
      <c r="M5" s="199">
        <f t="shared" si="1"/>
        <v>3.1448238143131078</v>
      </c>
      <c r="N5" s="199">
        <f t="shared" si="1"/>
        <v>3.1448238143131078</v>
      </c>
      <c r="O5" s="200">
        <f t="shared" si="1"/>
        <v>3.1448238143131078</v>
      </c>
    </row>
    <row r="6" spans="1:17" x14ac:dyDescent="0.2">
      <c r="A6" s="171">
        <f>A5+1</f>
        <v>2</v>
      </c>
      <c r="B6" s="133">
        <v>0.97087400000000001</v>
      </c>
      <c r="C6" s="133">
        <f t="shared" ref="C6:C15" si="2">D5/D6</f>
        <v>1.0299997734000499</v>
      </c>
      <c r="D6" s="172">
        <f t="shared" ref="D6:D15" si="3">D5*B6</f>
        <v>3.0532276758974244</v>
      </c>
      <c r="E6" s="201"/>
      <c r="F6" s="202">
        <f>$D$6</f>
        <v>3.0532276758974244</v>
      </c>
      <c r="G6" s="202">
        <f t="shared" ref="G6:O6" si="4">$D$6</f>
        <v>3.0532276758974244</v>
      </c>
      <c r="H6" s="202">
        <f t="shared" si="4"/>
        <v>3.0532276758974244</v>
      </c>
      <c r="I6" s="202">
        <f t="shared" si="4"/>
        <v>3.0532276758974244</v>
      </c>
      <c r="J6" s="202">
        <f t="shared" si="4"/>
        <v>3.0532276758974244</v>
      </c>
      <c r="K6" s="202">
        <f t="shared" si="4"/>
        <v>3.0532276758974244</v>
      </c>
      <c r="L6" s="202">
        <f t="shared" si="4"/>
        <v>3.0532276758974244</v>
      </c>
      <c r="M6" s="202">
        <f t="shared" si="4"/>
        <v>3.0532276758974244</v>
      </c>
      <c r="N6" s="202">
        <f t="shared" si="4"/>
        <v>3.0532276758974244</v>
      </c>
      <c r="O6" s="203">
        <f t="shared" si="4"/>
        <v>3.0532276758974244</v>
      </c>
    </row>
    <row r="7" spans="1:17" x14ac:dyDescent="0.2">
      <c r="A7" s="171">
        <f t="shared" ref="A7:A15" si="5">A6+1</f>
        <v>3</v>
      </c>
      <c r="B7" s="133">
        <v>0.97087400000000001</v>
      </c>
      <c r="C7" s="133">
        <f t="shared" si="2"/>
        <v>1.0299997734000499</v>
      </c>
      <c r="D7" s="172">
        <f t="shared" si="3"/>
        <v>2.9642993666092359</v>
      </c>
      <c r="E7" s="201"/>
      <c r="F7" s="204"/>
      <c r="G7" s="202">
        <f>$D$7</f>
        <v>2.9642993666092359</v>
      </c>
      <c r="H7" s="202">
        <f t="shared" ref="H7:O7" si="6">$D$7</f>
        <v>2.9642993666092359</v>
      </c>
      <c r="I7" s="202">
        <f t="shared" si="6"/>
        <v>2.9642993666092359</v>
      </c>
      <c r="J7" s="202">
        <f t="shared" si="6"/>
        <v>2.9642993666092359</v>
      </c>
      <c r="K7" s="202">
        <f t="shared" si="6"/>
        <v>2.9642993666092359</v>
      </c>
      <c r="L7" s="202">
        <f t="shared" si="6"/>
        <v>2.9642993666092359</v>
      </c>
      <c r="M7" s="202">
        <f t="shared" si="6"/>
        <v>2.9642993666092359</v>
      </c>
      <c r="N7" s="202">
        <f t="shared" si="6"/>
        <v>2.9642993666092359</v>
      </c>
      <c r="O7" s="203">
        <f t="shared" si="6"/>
        <v>2.9642993666092359</v>
      </c>
    </row>
    <row r="8" spans="1:17" x14ac:dyDescent="0.2">
      <c r="A8" s="171">
        <f t="shared" si="5"/>
        <v>4</v>
      </c>
      <c r="B8" s="133">
        <v>0.97087400000000001</v>
      </c>
      <c r="C8" s="133">
        <f t="shared" si="2"/>
        <v>1.0299997734000497</v>
      </c>
      <c r="D8" s="172">
        <f t="shared" si="3"/>
        <v>2.8779611832573755</v>
      </c>
      <c r="E8" s="201"/>
      <c r="F8" s="204"/>
      <c r="G8" s="204"/>
      <c r="H8" s="202">
        <f>$D$8</f>
        <v>2.8779611832573755</v>
      </c>
      <c r="I8" s="202">
        <f t="shared" ref="I8:O8" si="7">$D$8</f>
        <v>2.8779611832573755</v>
      </c>
      <c r="J8" s="202">
        <f t="shared" si="7"/>
        <v>2.8779611832573755</v>
      </c>
      <c r="K8" s="202">
        <f t="shared" si="7"/>
        <v>2.8779611832573755</v>
      </c>
      <c r="L8" s="202">
        <f t="shared" si="7"/>
        <v>2.8779611832573755</v>
      </c>
      <c r="M8" s="202">
        <f t="shared" si="7"/>
        <v>2.8779611832573755</v>
      </c>
      <c r="N8" s="202">
        <f t="shared" si="7"/>
        <v>2.8779611832573755</v>
      </c>
      <c r="O8" s="203">
        <f t="shared" si="7"/>
        <v>2.8779611832573755</v>
      </c>
    </row>
    <row r="9" spans="1:17" x14ac:dyDescent="0.2">
      <c r="A9" s="171">
        <f t="shared" si="5"/>
        <v>5</v>
      </c>
      <c r="B9" s="133">
        <v>0.97087400000000001</v>
      </c>
      <c r="C9" s="133">
        <f t="shared" si="2"/>
        <v>1.0299997734000497</v>
      </c>
      <c r="D9" s="172">
        <f t="shared" si="3"/>
        <v>2.7941376858338214</v>
      </c>
      <c r="E9" s="201"/>
      <c r="F9" s="204"/>
      <c r="G9" s="204"/>
      <c r="H9" s="204"/>
      <c r="I9" s="202">
        <f>$D$9</f>
        <v>2.7941376858338214</v>
      </c>
      <c r="J9" s="202">
        <f t="shared" ref="J9:O9" si="8">$D$9</f>
        <v>2.7941376858338214</v>
      </c>
      <c r="K9" s="202">
        <f t="shared" si="8"/>
        <v>2.7941376858338214</v>
      </c>
      <c r="L9" s="202">
        <f t="shared" si="8"/>
        <v>2.7941376858338214</v>
      </c>
      <c r="M9" s="202">
        <f t="shared" si="8"/>
        <v>2.7941376858338214</v>
      </c>
      <c r="N9" s="202">
        <f t="shared" si="8"/>
        <v>2.7941376858338214</v>
      </c>
      <c r="O9" s="203">
        <f t="shared" si="8"/>
        <v>2.7941376858338214</v>
      </c>
    </row>
    <row r="10" spans="1:17" x14ac:dyDescent="0.2">
      <c r="A10" s="171">
        <f t="shared" si="5"/>
        <v>6</v>
      </c>
      <c r="B10" s="133">
        <v>0.97087400000000001</v>
      </c>
      <c r="C10" s="133">
        <f t="shared" si="2"/>
        <v>1.0299997734000499</v>
      </c>
      <c r="D10" s="172">
        <f t="shared" si="3"/>
        <v>2.7127556315962256</v>
      </c>
      <c r="E10" s="201"/>
      <c r="F10" s="204"/>
      <c r="G10" s="204"/>
      <c r="H10" s="204"/>
      <c r="I10" s="204"/>
      <c r="J10" s="202">
        <f>$D$10</f>
        <v>2.7127556315962256</v>
      </c>
      <c r="K10" s="202">
        <f t="shared" ref="K10:O10" si="9">$D$10</f>
        <v>2.7127556315962256</v>
      </c>
      <c r="L10" s="202">
        <f t="shared" si="9"/>
        <v>2.7127556315962256</v>
      </c>
      <c r="M10" s="202">
        <f t="shared" si="9"/>
        <v>2.7127556315962256</v>
      </c>
      <c r="N10" s="202">
        <f t="shared" si="9"/>
        <v>2.7127556315962256</v>
      </c>
      <c r="O10" s="203">
        <f t="shared" si="9"/>
        <v>2.7127556315962256</v>
      </c>
    </row>
    <row r="11" spans="1:17" x14ac:dyDescent="0.2">
      <c r="A11" s="171">
        <f t="shared" si="5"/>
        <v>7</v>
      </c>
      <c r="B11" s="133">
        <v>0.97087400000000001</v>
      </c>
      <c r="C11" s="133">
        <f t="shared" si="2"/>
        <v>1.0299997734000499</v>
      </c>
      <c r="D11" s="172">
        <f t="shared" si="3"/>
        <v>2.6337439110703538</v>
      </c>
      <c r="E11" s="201"/>
      <c r="F11" s="204"/>
      <c r="G11" s="204"/>
      <c r="H11" s="204"/>
      <c r="I11" s="204"/>
      <c r="J11" s="204"/>
      <c r="K11" s="202">
        <f>$D$11</f>
        <v>2.6337439110703538</v>
      </c>
      <c r="L11" s="202">
        <f t="shared" ref="L11:O11" si="10">$D$11</f>
        <v>2.6337439110703538</v>
      </c>
      <c r="M11" s="202">
        <f t="shared" si="10"/>
        <v>2.6337439110703538</v>
      </c>
      <c r="N11" s="202">
        <f t="shared" si="10"/>
        <v>2.6337439110703538</v>
      </c>
      <c r="O11" s="203">
        <f t="shared" si="10"/>
        <v>2.6337439110703538</v>
      </c>
    </row>
    <row r="12" spans="1:17" x14ac:dyDescent="0.2">
      <c r="A12" s="171">
        <f t="shared" si="5"/>
        <v>8</v>
      </c>
      <c r="B12" s="133">
        <v>0.97087400000000001</v>
      </c>
      <c r="C12" s="133">
        <f t="shared" si="2"/>
        <v>1.0299997734000499</v>
      </c>
      <c r="D12" s="172">
        <f t="shared" si="3"/>
        <v>2.5570334859165187</v>
      </c>
      <c r="E12" s="201"/>
      <c r="F12" s="204"/>
      <c r="G12" s="204"/>
      <c r="H12" s="204"/>
      <c r="I12" s="204"/>
      <c r="J12" s="204"/>
      <c r="K12" s="204"/>
      <c r="L12" s="202">
        <f>$D$12</f>
        <v>2.5570334859165187</v>
      </c>
      <c r="M12" s="202">
        <f t="shared" ref="M12:O12" si="11">$D$12</f>
        <v>2.5570334859165187</v>
      </c>
      <c r="N12" s="202">
        <f t="shared" si="11"/>
        <v>2.5570334859165187</v>
      </c>
      <c r="O12" s="203">
        <f t="shared" si="11"/>
        <v>2.5570334859165187</v>
      </c>
    </row>
    <row r="13" spans="1:17" x14ac:dyDescent="0.2">
      <c r="A13" s="171">
        <f t="shared" si="5"/>
        <v>9</v>
      </c>
      <c r="B13" s="133">
        <v>0.97087400000000001</v>
      </c>
      <c r="C13" s="133">
        <f t="shared" si="2"/>
        <v>1.0299997734000499</v>
      </c>
      <c r="D13" s="172">
        <f t="shared" si="3"/>
        <v>2.4825573286057141</v>
      </c>
      <c r="E13" s="201"/>
      <c r="F13" s="204"/>
      <c r="G13" s="204"/>
      <c r="H13" s="204"/>
      <c r="I13" s="204"/>
      <c r="J13" s="204"/>
      <c r="K13" s="204"/>
      <c r="L13" s="204"/>
      <c r="M13" s="202">
        <f>$D$13</f>
        <v>2.4825573286057141</v>
      </c>
      <c r="N13" s="202">
        <f t="shared" ref="N13:O13" si="12">$D$13</f>
        <v>2.4825573286057141</v>
      </c>
      <c r="O13" s="203">
        <f t="shared" si="12"/>
        <v>2.4825573286057141</v>
      </c>
    </row>
    <row r="14" spans="1:17" x14ac:dyDescent="0.2">
      <c r="A14" s="171">
        <f t="shared" si="5"/>
        <v>10</v>
      </c>
      <c r="B14" s="133">
        <v>0.97087400000000001</v>
      </c>
      <c r="C14" s="133">
        <f t="shared" si="2"/>
        <v>1.0299997734000499</v>
      </c>
      <c r="D14" s="172">
        <f t="shared" si="3"/>
        <v>2.4102503638527439</v>
      </c>
      <c r="E14" s="201"/>
      <c r="F14" s="204"/>
      <c r="G14" s="204"/>
      <c r="H14" s="204"/>
      <c r="I14" s="204"/>
      <c r="J14" s="204"/>
      <c r="K14" s="204"/>
      <c r="L14" s="204"/>
      <c r="M14" s="204"/>
      <c r="N14" s="202">
        <f>$D$14</f>
        <v>2.4102503638527439</v>
      </c>
      <c r="O14" s="203">
        <f>$D$14</f>
        <v>2.4102503638527439</v>
      </c>
    </row>
    <row r="15" spans="1:17" x14ac:dyDescent="0.2">
      <c r="A15" s="176">
        <f t="shared" si="5"/>
        <v>11</v>
      </c>
      <c r="B15" s="177">
        <v>0.97087400000000001</v>
      </c>
      <c r="C15" s="177">
        <f t="shared" si="2"/>
        <v>1.0299997734000497</v>
      </c>
      <c r="D15" s="178">
        <f t="shared" si="3"/>
        <v>2.3400494117551691</v>
      </c>
      <c r="E15" s="205"/>
      <c r="F15" s="206"/>
      <c r="G15" s="206"/>
      <c r="H15" s="206"/>
      <c r="I15" s="206"/>
      <c r="J15" s="206"/>
      <c r="K15" s="206"/>
      <c r="L15" s="206"/>
      <c r="M15" s="206"/>
      <c r="N15" s="206"/>
      <c r="O15" s="207">
        <f>D15</f>
        <v>2.3400494117551691</v>
      </c>
    </row>
    <row r="16" spans="1:17" ht="13.5" thickBot="1" x14ac:dyDescent="0.25">
      <c r="A16" s="173" t="s">
        <v>28</v>
      </c>
      <c r="B16" s="174"/>
      <c r="C16" s="174"/>
      <c r="D16" s="175">
        <f>SUM(D5:D15)</f>
        <v>29.970839858707691</v>
      </c>
      <c r="E16" s="208">
        <f>SUM(E5:E15)</f>
        <v>3.1448238143131078</v>
      </c>
      <c r="F16" s="209">
        <f t="shared" ref="F16:O16" si="13">SUM(F5:F15)</f>
        <v>6.1980514902105321</v>
      </c>
      <c r="G16" s="209">
        <f t="shared" si="13"/>
        <v>9.1623508568197671</v>
      </c>
      <c r="H16" s="209">
        <f t="shared" si="13"/>
        <v>12.040312040077144</v>
      </c>
      <c r="I16" s="209">
        <f t="shared" si="13"/>
        <v>14.834449725910964</v>
      </c>
      <c r="J16" s="209">
        <f t="shared" si="13"/>
        <v>17.547205357507188</v>
      </c>
      <c r="K16" s="209">
        <f t="shared" si="13"/>
        <v>20.180949268577542</v>
      </c>
      <c r="L16" s="209">
        <f t="shared" si="13"/>
        <v>22.737982754494062</v>
      </c>
      <c r="M16" s="209">
        <f t="shared" si="13"/>
        <v>25.220540083099777</v>
      </c>
      <c r="N16" s="209">
        <f t="shared" si="13"/>
        <v>27.630790446952521</v>
      </c>
      <c r="O16" s="210">
        <f t="shared" si="13"/>
        <v>29.970839858707691</v>
      </c>
    </row>
    <row r="17" spans="1:15" x14ac:dyDescent="0.2">
      <c r="A17" s="182"/>
      <c r="B17" s="183"/>
      <c r="C17" s="183"/>
      <c r="D17" s="170"/>
      <c r="E17" s="211"/>
      <c r="F17" s="212"/>
      <c r="G17" s="212"/>
      <c r="H17" s="212"/>
      <c r="I17" s="212"/>
      <c r="J17" s="212"/>
      <c r="K17" s="212"/>
      <c r="L17" s="212"/>
      <c r="M17" s="212"/>
      <c r="N17" s="212"/>
      <c r="O17" s="213"/>
    </row>
    <row r="18" spans="1:15" ht="24.75" customHeight="1" x14ac:dyDescent="0.2">
      <c r="A18" s="184" t="s">
        <v>115</v>
      </c>
      <c r="B18" s="180"/>
      <c r="C18" s="180"/>
      <c r="D18" s="185">
        <f>'Debit Inputs'!J7</f>
        <v>1</v>
      </c>
      <c r="E18" s="201"/>
      <c r="F18" s="204"/>
      <c r="G18" s="204"/>
      <c r="H18" s="204"/>
      <c r="I18" s="204"/>
      <c r="J18" s="204"/>
      <c r="K18" s="204"/>
      <c r="L18" s="204"/>
      <c r="M18" s="204"/>
      <c r="N18" s="204"/>
      <c r="O18" s="214"/>
    </row>
    <row r="19" spans="1:15" x14ac:dyDescent="0.2">
      <c r="A19" s="179"/>
      <c r="B19" s="180"/>
      <c r="C19" s="180"/>
      <c r="D19" s="181"/>
      <c r="E19" s="201"/>
      <c r="F19" s="204"/>
      <c r="G19" s="204"/>
      <c r="H19" s="204"/>
      <c r="I19" s="204"/>
      <c r="J19" s="204"/>
      <c r="K19" s="204"/>
      <c r="L19" s="204"/>
      <c r="M19" s="204"/>
      <c r="N19" s="204"/>
      <c r="O19" s="214"/>
    </row>
    <row r="20" spans="1:15" ht="24" customHeight="1" thickBot="1" x14ac:dyDescent="0.25">
      <c r="A20" s="186" t="s">
        <v>133</v>
      </c>
      <c r="B20" s="174"/>
      <c r="C20" s="174"/>
      <c r="D20" s="187">
        <f>$D$18*D16</f>
        <v>29.970839858707691</v>
      </c>
      <c r="E20" s="215">
        <f>$D$18*E16</f>
        <v>3.1448238143131078</v>
      </c>
      <c r="F20" s="216">
        <f>$D$18*F16</f>
        <v>6.1980514902105321</v>
      </c>
      <c r="G20" s="216">
        <f>$D$18*G16</f>
        <v>9.1623508568197671</v>
      </c>
      <c r="H20" s="216">
        <f t="shared" ref="H20:O20" si="14">$D$18*H16</f>
        <v>12.040312040077144</v>
      </c>
      <c r="I20" s="216">
        <f t="shared" si="14"/>
        <v>14.834449725910964</v>
      </c>
      <c r="J20" s="216">
        <f t="shared" si="14"/>
        <v>17.547205357507188</v>
      </c>
      <c r="K20" s="216">
        <f t="shared" si="14"/>
        <v>20.180949268577542</v>
      </c>
      <c r="L20" s="216">
        <f t="shared" si="14"/>
        <v>22.737982754494062</v>
      </c>
      <c r="M20" s="216">
        <f t="shared" si="14"/>
        <v>25.220540083099777</v>
      </c>
      <c r="N20" s="216">
        <f t="shared" si="14"/>
        <v>27.630790446952521</v>
      </c>
      <c r="O20" s="217">
        <f t="shared" si="14"/>
        <v>29.970839858707691</v>
      </c>
    </row>
  </sheetData>
  <mergeCells count="3">
    <mergeCell ref="B3:C4"/>
    <mergeCell ref="E3:O3"/>
    <mergeCell ref="A3:A4"/>
  </mergeCells>
  <pageMargins left="0.7" right="0.7" top="0.75" bottom="0.75" header="0.3" footer="0.3"/>
  <legacy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P72"/>
  <sheetViews>
    <sheetView showGridLines="0" workbookViewId="0">
      <selection activeCell="M2" sqref="M2"/>
    </sheetView>
  </sheetViews>
  <sheetFormatPr defaultRowHeight="12.75" x14ac:dyDescent="0.2"/>
  <cols>
    <col min="1" max="1" width="24.28515625" style="5" customWidth="1"/>
    <col min="2" max="2" width="10" style="7" customWidth="1"/>
    <col min="3" max="3" width="5" style="7" customWidth="1"/>
    <col min="4" max="4" width="6.85546875" style="8" customWidth="1"/>
    <col min="5" max="5" width="16.140625" style="5" customWidth="1"/>
    <col min="6" max="6" width="5.5703125" style="7" customWidth="1"/>
    <col min="7" max="7" width="3.7109375" style="7" customWidth="1"/>
    <col min="8" max="8" width="8.85546875" style="7" customWidth="1"/>
    <col min="9" max="9" width="12.28515625" style="7" customWidth="1"/>
    <col min="10" max="10" width="8.42578125" style="5" customWidth="1"/>
    <col min="11" max="11" width="15" style="5" customWidth="1"/>
    <col min="12" max="12" width="17.42578125" style="5" customWidth="1"/>
    <col min="13" max="13" width="17.140625" style="5" customWidth="1"/>
    <col min="14" max="16" width="9.140625" style="5" customWidth="1"/>
  </cols>
  <sheetData>
    <row r="1" spans="1:13" x14ac:dyDescent="0.2">
      <c r="A1" s="24" t="s">
        <v>98</v>
      </c>
    </row>
    <row r="2" spans="1:13" x14ac:dyDescent="0.2">
      <c r="A2" s="24" t="s">
        <v>150</v>
      </c>
    </row>
    <row r="4" spans="1:13" ht="13.5" thickBot="1" x14ac:dyDescent="0.25">
      <c r="A4" s="4" t="s">
        <v>85</v>
      </c>
      <c r="B4" s="60">
        <v>0.59</v>
      </c>
      <c r="D4" s="9" t="s">
        <v>119</v>
      </c>
      <c r="F4" s="93">
        <v>2018</v>
      </c>
      <c r="H4" s="9" t="s">
        <v>49</v>
      </c>
      <c r="I4" s="5"/>
      <c r="J4" s="60">
        <f>F4</f>
        <v>2018</v>
      </c>
    </row>
    <row r="5" spans="1:13" ht="13.5" thickTop="1" x14ac:dyDescent="0.2">
      <c r="A5" s="4" t="s">
        <v>51</v>
      </c>
      <c r="B5" s="11">
        <v>1</v>
      </c>
      <c r="D5" s="138"/>
      <c r="E5" s="139"/>
      <c r="F5" s="60"/>
      <c r="H5" s="9" t="s">
        <v>50</v>
      </c>
      <c r="I5" s="5"/>
      <c r="J5" s="7">
        <v>1.03</v>
      </c>
    </row>
    <row r="6" spans="1:13" x14ac:dyDescent="0.2">
      <c r="A6" s="4" t="s">
        <v>52</v>
      </c>
      <c r="B6" s="12">
        <v>0</v>
      </c>
      <c r="D6" s="9" t="s">
        <v>18</v>
      </c>
      <c r="F6" s="13">
        <f>'Intro &amp; Background'!D12</f>
        <v>0.7</v>
      </c>
      <c r="L6" s="4"/>
      <c r="M6" s="68"/>
    </row>
    <row r="7" spans="1:13" x14ac:dyDescent="0.2">
      <c r="A7" s="4" t="s">
        <v>53</v>
      </c>
      <c r="B7" s="12">
        <v>0</v>
      </c>
      <c r="D7" s="9" t="s">
        <v>19</v>
      </c>
      <c r="F7" s="13">
        <f>'Intro &amp; Background'!D13</f>
        <v>0.77</v>
      </c>
      <c r="H7" s="136" t="s">
        <v>118</v>
      </c>
      <c r="J7" s="93">
        <v>1</v>
      </c>
    </row>
    <row r="8" spans="1:13" x14ac:dyDescent="0.2">
      <c r="A8" s="4" t="s">
        <v>54</v>
      </c>
      <c r="B8" s="12">
        <v>0</v>
      </c>
      <c r="D8" s="9" t="s">
        <v>20</v>
      </c>
      <c r="F8" s="13">
        <f>'Intro &amp; Background'!D14</f>
        <v>0.84</v>
      </c>
      <c r="H8" s="10"/>
      <c r="J8" s="7"/>
    </row>
    <row r="9" spans="1:13" x14ac:dyDescent="0.2">
      <c r="A9" s="4" t="s">
        <v>55</v>
      </c>
      <c r="B9" s="12">
        <v>0</v>
      </c>
      <c r="D9" s="9" t="s">
        <v>21</v>
      </c>
      <c r="F9" s="13">
        <f>'Intro &amp; Background'!D15</f>
        <v>0.87</v>
      </c>
    </row>
    <row r="10" spans="1:13" x14ac:dyDescent="0.2">
      <c r="A10" s="4" t="s">
        <v>56</v>
      </c>
      <c r="B10" s="12">
        <v>0</v>
      </c>
      <c r="D10" s="9" t="s">
        <v>22</v>
      </c>
      <c r="F10" s="13">
        <f>'Intro &amp; Background'!D16</f>
        <v>0.87</v>
      </c>
    </row>
    <row r="11" spans="1:13" x14ac:dyDescent="0.2">
      <c r="A11" s="4" t="s">
        <v>57</v>
      </c>
      <c r="B11" s="12">
        <v>0</v>
      </c>
      <c r="D11" s="9" t="s">
        <v>82</v>
      </c>
      <c r="F11" s="13">
        <f>'Intro &amp; Background'!D17</f>
        <v>0.87</v>
      </c>
    </row>
    <row r="12" spans="1:13" x14ac:dyDescent="0.2">
      <c r="A12" s="4" t="s">
        <v>58</v>
      </c>
      <c r="B12" s="12">
        <v>0</v>
      </c>
    </row>
    <row r="13" spans="1:13" x14ac:dyDescent="0.2">
      <c r="A13" s="4" t="s">
        <v>59</v>
      </c>
      <c r="B13" s="12">
        <v>0</v>
      </c>
      <c r="D13" s="9"/>
    </row>
    <row r="14" spans="1:13" x14ac:dyDescent="0.2">
      <c r="A14" s="4" t="s">
        <v>60</v>
      </c>
      <c r="B14" s="12">
        <v>0</v>
      </c>
    </row>
    <row r="15" spans="1:13" x14ac:dyDescent="0.2">
      <c r="A15" s="4" t="s">
        <v>61</v>
      </c>
      <c r="B15" s="12">
        <v>0</v>
      </c>
    </row>
    <row r="16" spans="1:13" x14ac:dyDescent="0.2">
      <c r="A16" s="4" t="s">
        <v>62</v>
      </c>
      <c r="B16" s="12">
        <v>0</v>
      </c>
      <c r="D16" s="9"/>
    </row>
    <row r="17" spans="1:10" x14ac:dyDescent="0.2">
      <c r="A17" s="4" t="s">
        <v>63</v>
      </c>
      <c r="B17" s="12">
        <v>0</v>
      </c>
      <c r="D17" s="9"/>
    </row>
    <row r="18" spans="1:10" x14ac:dyDescent="0.2">
      <c r="A18" s="4" t="s">
        <v>64</v>
      </c>
      <c r="B18" s="12">
        <v>0</v>
      </c>
      <c r="D18" s="9"/>
    </row>
    <row r="19" spans="1:10" x14ac:dyDescent="0.2">
      <c r="A19" s="4" t="s">
        <v>65</v>
      </c>
      <c r="B19" s="12">
        <v>0</v>
      </c>
      <c r="D19" s="9"/>
    </row>
    <row r="20" spans="1:10" x14ac:dyDescent="0.2">
      <c r="A20" s="4" t="s">
        <v>66</v>
      </c>
      <c r="B20" s="12">
        <v>0</v>
      </c>
      <c r="D20" s="9"/>
    </row>
    <row r="21" spans="1:10" x14ac:dyDescent="0.2">
      <c r="A21" s="4" t="s">
        <v>67</v>
      </c>
      <c r="B21" s="12">
        <v>0</v>
      </c>
      <c r="D21" s="9"/>
    </row>
    <row r="22" spans="1:10" x14ac:dyDescent="0.2">
      <c r="A22" s="4" t="s">
        <v>68</v>
      </c>
      <c r="B22" s="12">
        <v>0</v>
      </c>
      <c r="D22" s="9"/>
    </row>
    <row r="23" spans="1:10" x14ac:dyDescent="0.2">
      <c r="A23" s="4" t="s">
        <v>69</v>
      </c>
      <c r="B23" s="12">
        <v>0</v>
      </c>
      <c r="D23" s="9"/>
      <c r="G23" s="15"/>
      <c r="H23" s="15"/>
      <c r="I23" s="15"/>
      <c r="J23" s="16"/>
    </row>
    <row r="24" spans="1:10" x14ac:dyDescent="0.2">
      <c r="A24" s="4" t="s">
        <v>70</v>
      </c>
      <c r="B24" s="12">
        <v>0</v>
      </c>
      <c r="D24" s="9"/>
      <c r="G24" s="15"/>
      <c r="H24" s="18"/>
      <c r="I24" s="19"/>
      <c r="J24" s="16"/>
    </row>
    <row r="25" spans="1:10" x14ac:dyDescent="0.2">
      <c r="A25" s="4" t="s">
        <v>71</v>
      </c>
      <c r="B25" s="12">
        <v>0</v>
      </c>
      <c r="D25" s="9"/>
      <c r="G25" s="15"/>
      <c r="H25" s="18"/>
      <c r="I25" s="19"/>
      <c r="J25" s="16"/>
    </row>
    <row r="26" spans="1:10" x14ac:dyDescent="0.2">
      <c r="A26" s="4" t="s">
        <v>72</v>
      </c>
      <c r="B26" s="12">
        <v>0</v>
      </c>
      <c r="D26" s="9"/>
      <c r="G26" s="15"/>
      <c r="H26" s="18"/>
      <c r="I26" s="19"/>
      <c r="J26" s="16"/>
    </row>
    <row r="27" spans="1:10" x14ac:dyDescent="0.2">
      <c r="A27" s="4" t="s">
        <v>73</v>
      </c>
      <c r="B27" s="12">
        <v>0</v>
      </c>
      <c r="D27" s="9"/>
      <c r="G27" s="15"/>
      <c r="H27" s="15"/>
      <c r="I27" s="15"/>
      <c r="J27" s="16"/>
    </row>
    <row r="28" spans="1:10" x14ac:dyDescent="0.2">
      <c r="A28" s="4" t="s">
        <v>74</v>
      </c>
      <c r="B28" s="12">
        <v>0</v>
      </c>
      <c r="D28" s="9"/>
      <c r="G28" s="15"/>
      <c r="H28" s="15"/>
      <c r="I28" s="15"/>
      <c r="J28" s="16"/>
    </row>
    <row r="29" spans="1:10" x14ac:dyDescent="0.2">
      <c r="A29" s="4" t="s">
        <v>75</v>
      </c>
      <c r="B29" s="12">
        <v>0</v>
      </c>
      <c r="D29" s="9"/>
    </row>
    <row r="30" spans="1:10" x14ac:dyDescent="0.2">
      <c r="A30" s="4" t="s">
        <v>76</v>
      </c>
      <c r="B30" s="12">
        <v>0</v>
      </c>
      <c r="D30" s="9"/>
    </row>
    <row r="31" spans="1:10" x14ac:dyDescent="0.2">
      <c r="A31" s="4" t="s">
        <v>77</v>
      </c>
      <c r="B31" s="12">
        <v>0</v>
      </c>
      <c r="D31" s="9"/>
    </row>
    <row r="32" spans="1:10" x14ac:dyDescent="0.2">
      <c r="A32" s="4" t="s">
        <v>78</v>
      </c>
      <c r="B32" s="12">
        <v>0</v>
      </c>
      <c r="D32" s="9"/>
    </row>
    <row r="33" spans="1:14" x14ac:dyDescent="0.2">
      <c r="A33" s="4" t="s">
        <v>79</v>
      </c>
      <c r="B33" s="12">
        <v>0</v>
      </c>
      <c r="D33" s="9"/>
    </row>
    <row r="34" spans="1:14" ht="13.5" thickBot="1" x14ac:dyDescent="0.25">
      <c r="A34" s="4" t="s">
        <v>80</v>
      </c>
      <c r="B34" s="137">
        <v>0</v>
      </c>
      <c r="D34" s="9"/>
    </row>
    <row r="35" spans="1:14" ht="13.5" thickTop="1" x14ac:dyDescent="0.2">
      <c r="A35" s="4"/>
      <c r="B35" s="17"/>
      <c r="D35" s="9"/>
    </row>
    <row r="36" spans="1:14" x14ac:dyDescent="0.2">
      <c r="A36" s="4" t="s">
        <v>29</v>
      </c>
      <c r="B36" s="20">
        <f>SUM(B5:B34)</f>
        <v>1</v>
      </c>
      <c r="K36" s="4"/>
      <c r="N36" s="4"/>
    </row>
    <row r="37" spans="1:14" x14ac:dyDescent="0.2">
      <c r="A37" s="4" t="s">
        <v>81</v>
      </c>
      <c r="B37" s="7">
        <v>30</v>
      </c>
      <c r="N37" s="4"/>
    </row>
    <row r="38" spans="1:14" x14ac:dyDescent="0.2">
      <c r="A38" s="4"/>
      <c r="K38" s="21"/>
      <c r="L38" s="21"/>
      <c r="M38" s="10"/>
      <c r="N38" s="9"/>
    </row>
    <row r="39" spans="1:14" x14ac:dyDescent="0.2">
      <c r="A39" s="21" t="s">
        <v>25</v>
      </c>
      <c r="D39" s="5"/>
      <c r="K39" s="21"/>
      <c r="L39" s="13"/>
      <c r="M39" s="13"/>
      <c r="N39" s="8"/>
    </row>
    <row r="40" spans="1:14" x14ac:dyDescent="0.2">
      <c r="A40" s="7"/>
      <c r="D40" s="5"/>
      <c r="K40" s="21"/>
      <c r="L40" s="13"/>
      <c r="M40" s="13"/>
      <c r="N40" s="8"/>
    </row>
    <row r="41" spans="1:14" x14ac:dyDescent="0.2">
      <c r="A41" s="21" t="s">
        <v>23</v>
      </c>
      <c r="B41" s="10" t="s">
        <v>0</v>
      </c>
      <c r="D41" s="5"/>
      <c r="K41" s="21"/>
      <c r="L41" s="13"/>
      <c r="M41" s="13"/>
      <c r="N41" s="8"/>
    </row>
    <row r="42" spans="1:14" x14ac:dyDescent="0.2">
      <c r="A42" s="7">
        <v>1</v>
      </c>
      <c r="B42" s="22">
        <f t="shared" ref="B42:B71" si="0">IF(A42&gt;$B$37,0,$B$4*B5)</f>
        <v>0.59</v>
      </c>
      <c r="D42" s="5"/>
      <c r="K42" s="21"/>
      <c r="L42" s="13"/>
      <c r="M42" s="13"/>
      <c r="N42" s="8"/>
    </row>
    <row r="43" spans="1:14" x14ac:dyDescent="0.2">
      <c r="A43" s="7">
        <f t="shared" ref="A43:A71" si="1">A42+1</f>
        <v>2</v>
      </c>
      <c r="B43" s="22">
        <f t="shared" si="0"/>
        <v>0</v>
      </c>
      <c r="D43" s="5"/>
      <c r="K43" s="21"/>
      <c r="L43" s="13"/>
      <c r="M43" s="13"/>
      <c r="N43" s="8"/>
    </row>
    <row r="44" spans="1:14" x14ac:dyDescent="0.2">
      <c r="A44" s="7">
        <f t="shared" si="1"/>
        <v>3</v>
      </c>
      <c r="B44" s="22">
        <f t="shared" si="0"/>
        <v>0</v>
      </c>
      <c r="D44" s="5"/>
      <c r="K44" s="21"/>
      <c r="L44" s="13"/>
      <c r="M44" s="13"/>
      <c r="N44" s="8"/>
    </row>
    <row r="45" spans="1:14" x14ac:dyDescent="0.2">
      <c r="A45" s="7">
        <f t="shared" si="1"/>
        <v>4</v>
      </c>
      <c r="B45" s="22">
        <f t="shared" si="0"/>
        <v>0</v>
      </c>
      <c r="D45" s="5"/>
      <c r="K45" s="21"/>
      <c r="L45" s="13"/>
      <c r="M45" s="13"/>
      <c r="N45" s="8"/>
    </row>
    <row r="46" spans="1:14" x14ac:dyDescent="0.2">
      <c r="A46" s="7">
        <f t="shared" si="1"/>
        <v>5</v>
      </c>
      <c r="B46" s="22">
        <f t="shared" si="0"/>
        <v>0</v>
      </c>
      <c r="D46" s="5"/>
      <c r="K46" s="21"/>
      <c r="L46" s="13"/>
      <c r="M46" s="13"/>
      <c r="N46" s="8"/>
    </row>
    <row r="47" spans="1:14" x14ac:dyDescent="0.2">
      <c r="A47" s="7">
        <f t="shared" si="1"/>
        <v>6</v>
      </c>
      <c r="B47" s="22">
        <f t="shared" si="0"/>
        <v>0</v>
      </c>
      <c r="D47" s="5"/>
      <c r="K47" s="21"/>
      <c r="L47" s="13"/>
      <c r="M47" s="13"/>
      <c r="N47" s="8"/>
    </row>
    <row r="48" spans="1:14" x14ac:dyDescent="0.2">
      <c r="A48" s="7">
        <f t="shared" si="1"/>
        <v>7</v>
      </c>
      <c r="B48" s="22">
        <f t="shared" si="0"/>
        <v>0</v>
      </c>
      <c r="D48" s="5"/>
      <c r="K48" s="21"/>
      <c r="L48" s="13"/>
      <c r="M48" s="13"/>
      <c r="N48" s="8"/>
    </row>
    <row r="49" spans="1:14" x14ac:dyDescent="0.2">
      <c r="A49" s="7">
        <f t="shared" si="1"/>
        <v>8</v>
      </c>
      <c r="B49" s="22">
        <f t="shared" si="0"/>
        <v>0</v>
      </c>
      <c r="D49" s="5"/>
      <c r="K49" s="21"/>
      <c r="L49" s="13"/>
      <c r="M49" s="13"/>
      <c r="N49" s="8"/>
    </row>
    <row r="50" spans="1:14" x14ac:dyDescent="0.2">
      <c r="A50" s="7">
        <f t="shared" si="1"/>
        <v>9</v>
      </c>
      <c r="B50" s="22">
        <f t="shared" si="0"/>
        <v>0</v>
      </c>
      <c r="D50" s="5"/>
      <c r="K50" s="21"/>
      <c r="L50" s="13"/>
      <c r="M50" s="13"/>
      <c r="N50" s="8"/>
    </row>
    <row r="51" spans="1:14" x14ac:dyDescent="0.2">
      <c r="A51" s="7">
        <f t="shared" si="1"/>
        <v>10</v>
      </c>
      <c r="B51" s="22">
        <f t="shared" si="0"/>
        <v>0</v>
      </c>
      <c r="D51" s="5"/>
      <c r="K51" s="21"/>
      <c r="L51" s="13"/>
      <c r="M51" s="13"/>
      <c r="N51" s="8"/>
    </row>
    <row r="52" spans="1:14" x14ac:dyDescent="0.2">
      <c r="A52" s="7">
        <f t="shared" si="1"/>
        <v>11</v>
      </c>
      <c r="B52" s="22">
        <f t="shared" si="0"/>
        <v>0</v>
      </c>
      <c r="D52" s="5"/>
      <c r="K52" s="21"/>
      <c r="L52" s="13"/>
      <c r="M52" s="13"/>
      <c r="N52" s="8"/>
    </row>
    <row r="53" spans="1:14" x14ac:dyDescent="0.2">
      <c r="A53" s="7">
        <f t="shared" si="1"/>
        <v>12</v>
      </c>
      <c r="B53" s="22">
        <f t="shared" si="0"/>
        <v>0</v>
      </c>
      <c r="D53" s="5"/>
      <c r="K53" s="21"/>
      <c r="L53" s="13"/>
      <c r="M53" s="13"/>
      <c r="N53" s="8"/>
    </row>
    <row r="54" spans="1:14" x14ac:dyDescent="0.2">
      <c r="A54" s="7">
        <f t="shared" si="1"/>
        <v>13</v>
      </c>
      <c r="B54" s="22">
        <f t="shared" si="0"/>
        <v>0</v>
      </c>
      <c r="D54" s="5"/>
      <c r="K54" s="21"/>
      <c r="L54" s="13"/>
      <c r="M54" s="13"/>
      <c r="N54" s="8"/>
    </row>
    <row r="55" spans="1:14" x14ac:dyDescent="0.2">
      <c r="A55" s="7">
        <f t="shared" si="1"/>
        <v>14</v>
      </c>
      <c r="B55" s="22">
        <f t="shared" si="0"/>
        <v>0</v>
      </c>
      <c r="D55" s="5"/>
      <c r="K55" s="21"/>
      <c r="L55" s="13"/>
      <c r="M55" s="13"/>
      <c r="N55" s="8"/>
    </row>
    <row r="56" spans="1:14" x14ac:dyDescent="0.2">
      <c r="A56" s="7">
        <f t="shared" si="1"/>
        <v>15</v>
      </c>
      <c r="B56" s="22">
        <f t="shared" si="0"/>
        <v>0</v>
      </c>
      <c r="D56" s="5"/>
      <c r="K56" s="21"/>
      <c r="L56" s="13"/>
      <c r="M56" s="13"/>
      <c r="N56" s="8"/>
    </row>
    <row r="57" spans="1:14" x14ac:dyDescent="0.2">
      <c r="A57" s="7">
        <f t="shared" si="1"/>
        <v>16</v>
      </c>
      <c r="B57" s="22">
        <f t="shared" si="0"/>
        <v>0</v>
      </c>
      <c r="D57" s="5"/>
      <c r="K57" s="21"/>
      <c r="L57" s="13"/>
      <c r="M57" s="13"/>
      <c r="N57" s="8"/>
    </row>
    <row r="58" spans="1:14" x14ac:dyDescent="0.2">
      <c r="A58" s="7">
        <f t="shared" si="1"/>
        <v>17</v>
      </c>
      <c r="B58" s="22">
        <f t="shared" si="0"/>
        <v>0</v>
      </c>
      <c r="D58" s="5"/>
      <c r="K58" s="21"/>
      <c r="L58" s="13"/>
      <c r="M58" s="13"/>
      <c r="N58" s="8"/>
    </row>
    <row r="59" spans="1:14" x14ac:dyDescent="0.2">
      <c r="A59" s="7">
        <f t="shared" si="1"/>
        <v>18</v>
      </c>
      <c r="B59" s="22">
        <f t="shared" si="0"/>
        <v>0</v>
      </c>
      <c r="D59" s="5"/>
      <c r="K59" s="21"/>
      <c r="L59" s="13"/>
      <c r="M59" s="13"/>
      <c r="N59" s="8"/>
    </row>
    <row r="60" spans="1:14" x14ac:dyDescent="0.2">
      <c r="A60" s="7">
        <f t="shared" si="1"/>
        <v>19</v>
      </c>
      <c r="B60" s="22">
        <f t="shared" si="0"/>
        <v>0</v>
      </c>
      <c r="D60" s="5"/>
      <c r="K60" s="21"/>
      <c r="L60" s="13"/>
      <c r="M60" s="13"/>
      <c r="N60" s="8"/>
    </row>
    <row r="61" spans="1:14" x14ac:dyDescent="0.2">
      <c r="A61" s="7">
        <f t="shared" si="1"/>
        <v>20</v>
      </c>
      <c r="B61" s="22">
        <f t="shared" si="0"/>
        <v>0</v>
      </c>
      <c r="D61" s="5"/>
      <c r="K61" s="21"/>
      <c r="L61" s="13"/>
      <c r="M61" s="13"/>
      <c r="N61" s="8"/>
    </row>
    <row r="62" spans="1:14" x14ac:dyDescent="0.2">
      <c r="A62" s="7">
        <f t="shared" si="1"/>
        <v>21</v>
      </c>
      <c r="B62" s="22">
        <f t="shared" si="0"/>
        <v>0</v>
      </c>
      <c r="D62" s="5"/>
      <c r="K62" s="21"/>
      <c r="L62" s="13"/>
      <c r="M62" s="13"/>
      <c r="N62" s="8"/>
    </row>
    <row r="63" spans="1:14" x14ac:dyDescent="0.2">
      <c r="A63" s="7">
        <f t="shared" si="1"/>
        <v>22</v>
      </c>
      <c r="B63" s="22">
        <f t="shared" si="0"/>
        <v>0</v>
      </c>
      <c r="D63" s="5"/>
      <c r="K63" s="21"/>
      <c r="L63" s="13"/>
      <c r="M63" s="13"/>
      <c r="N63" s="8"/>
    </row>
    <row r="64" spans="1:14" x14ac:dyDescent="0.2">
      <c r="A64" s="7">
        <f t="shared" si="1"/>
        <v>23</v>
      </c>
      <c r="B64" s="22">
        <f t="shared" si="0"/>
        <v>0</v>
      </c>
      <c r="D64" s="5"/>
      <c r="K64" s="21"/>
      <c r="L64" s="13"/>
      <c r="M64" s="13"/>
      <c r="N64" s="8"/>
    </row>
    <row r="65" spans="1:14" x14ac:dyDescent="0.2">
      <c r="A65" s="7">
        <f t="shared" si="1"/>
        <v>24</v>
      </c>
      <c r="B65" s="22">
        <f t="shared" si="0"/>
        <v>0</v>
      </c>
      <c r="D65" s="5"/>
      <c r="K65" s="21"/>
      <c r="L65" s="13"/>
      <c r="M65" s="13"/>
      <c r="N65" s="8"/>
    </row>
    <row r="66" spans="1:14" x14ac:dyDescent="0.2">
      <c r="A66" s="7">
        <f t="shared" si="1"/>
        <v>25</v>
      </c>
      <c r="B66" s="22">
        <f t="shared" si="0"/>
        <v>0</v>
      </c>
      <c r="D66" s="5"/>
      <c r="K66" s="21"/>
      <c r="L66" s="13"/>
      <c r="M66" s="13"/>
      <c r="N66" s="8"/>
    </row>
    <row r="67" spans="1:14" x14ac:dyDescent="0.2">
      <c r="A67" s="7">
        <f t="shared" si="1"/>
        <v>26</v>
      </c>
      <c r="B67" s="22">
        <f t="shared" si="0"/>
        <v>0</v>
      </c>
      <c r="D67" s="5"/>
      <c r="K67" s="21"/>
      <c r="L67" s="13"/>
      <c r="M67" s="13"/>
      <c r="N67" s="8"/>
    </row>
    <row r="68" spans="1:14" x14ac:dyDescent="0.2">
      <c r="A68" s="7">
        <f t="shared" si="1"/>
        <v>27</v>
      </c>
      <c r="B68" s="22">
        <f t="shared" si="0"/>
        <v>0</v>
      </c>
      <c r="D68" s="5"/>
      <c r="K68" s="21"/>
      <c r="L68" s="13"/>
      <c r="M68" s="13"/>
      <c r="N68" s="8"/>
    </row>
    <row r="69" spans="1:14" x14ac:dyDescent="0.2">
      <c r="A69" s="7">
        <f t="shared" si="1"/>
        <v>28</v>
      </c>
      <c r="B69" s="22">
        <f t="shared" si="0"/>
        <v>0</v>
      </c>
      <c r="D69" s="5"/>
      <c r="K69" s="21"/>
      <c r="L69" s="13"/>
      <c r="M69" s="13"/>
      <c r="N69" s="13"/>
    </row>
    <row r="70" spans="1:14" x14ac:dyDescent="0.2">
      <c r="A70" s="7">
        <f t="shared" si="1"/>
        <v>29</v>
      </c>
      <c r="B70" s="22">
        <f t="shared" si="0"/>
        <v>0</v>
      </c>
      <c r="D70" s="5"/>
    </row>
    <row r="71" spans="1:14" x14ac:dyDescent="0.2">
      <c r="A71" s="7">
        <f t="shared" si="1"/>
        <v>30</v>
      </c>
      <c r="B71" s="22">
        <f t="shared" si="0"/>
        <v>0</v>
      </c>
      <c r="D71" s="5"/>
    </row>
    <row r="72" spans="1:14" x14ac:dyDescent="0.2">
      <c r="A72" s="7" t="s">
        <v>28</v>
      </c>
      <c r="B72" s="22">
        <f>SUM(B42:B71)</f>
        <v>0.59</v>
      </c>
      <c r="D72" s="5"/>
    </row>
  </sheetData>
  <phoneticPr fontId="3" type="noConversion"/>
  <pageMargins left="0.75" right="0.75" top="1" bottom="1" header="0.5" footer="0.5"/>
  <pageSetup orientation="portrait" horizontalDpi="200" verticalDpi="200" r:id="rId1"/>
  <headerFooter alignWithMargins="0"/>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IO36"/>
  <sheetViews>
    <sheetView showGridLines="0" topLeftCell="C1" workbookViewId="0">
      <selection activeCell="AN3" sqref="AN3"/>
    </sheetView>
  </sheetViews>
  <sheetFormatPr defaultColWidth="8.140625" defaultRowHeight="12.75" x14ac:dyDescent="0.2"/>
  <cols>
    <col min="1" max="1" width="8.140625" style="8" hidden="1" customWidth="1"/>
    <col min="2" max="2" width="8.140625" style="5" hidden="1" customWidth="1"/>
    <col min="3" max="4" width="8.140625" style="7" customWidth="1"/>
    <col min="5" max="5" width="8.140625" style="23" customWidth="1"/>
    <col min="6" max="35" width="5.5703125" style="7" customWidth="1"/>
    <col min="36" max="36" width="8.140625" style="5" customWidth="1"/>
    <col min="37" max="37" width="12.5703125" style="5" customWidth="1"/>
  </cols>
  <sheetData>
    <row r="1" spans="2:249" x14ac:dyDescent="0.2">
      <c r="C1" s="89" t="s">
        <v>140</v>
      </c>
    </row>
    <row r="2" spans="2:249" ht="13.5" thickBot="1" x14ac:dyDescent="0.25">
      <c r="C2" s="15"/>
      <c r="D2" s="15"/>
      <c r="E2" s="27"/>
      <c r="F2" s="15"/>
      <c r="G2" s="15"/>
      <c r="H2" s="15"/>
      <c r="I2" s="15"/>
      <c r="J2" s="15"/>
      <c r="K2" s="15"/>
      <c r="L2" s="15"/>
      <c r="M2" s="15"/>
      <c r="N2" s="15"/>
      <c r="O2" s="15"/>
      <c r="P2" s="15"/>
      <c r="Q2" s="15"/>
      <c r="R2" s="15"/>
      <c r="S2" s="15"/>
      <c r="T2" s="15"/>
      <c r="U2" s="15"/>
      <c r="V2" s="15"/>
      <c r="W2" s="15"/>
      <c r="X2" s="15"/>
      <c r="Y2" s="15"/>
      <c r="Z2" s="15"/>
      <c r="AA2" s="15"/>
      <c r="AB2" s="15"/>
      <c r="AC2" s="15"/>
      <c r="AD2" s="15"/>
      <c r="AE2" s="15"/>
      <c r="AF2" s="15"/>
      <c r="AG2" s="15"/>
      <c r="AH2" s="15"/>
      <c r="AI2" s="15"/>
      <c r="AJ2" s="16"/>
      <c r="AK2" s="16"/>
    </row>
    <row r="3" spans="2:249" x14ac:dyDescent="0.2">
      <c r="C3" s="28"/>
      <c r="D3" s="29" t="s">
        <v>27</v>
      </c>
      <c r="E3" s="30" t="s">
        <v>47</v>
      </c>
      <c r="F3" s="31" t="s">
        <v>23</v>
      </c>
      <c r="G3" s="32"/>
      <c r="H3" s="32"/>
      <c r="I3" s="32"/>
      <c r="J3" s="32"/>
      <c r="K3" s="32"/>
      <c r="L3" s="32"/>
      <c r="M3" s="32"/>
      <c r="N3" s="32"/>
      <c r="O3" s="32"/>
      <c r="P3" s="32"/>
      <c r="Q3" s="32"/>
      <c r="R3" s="32"/>
      <c r="S3" s="32"/>
      <c r="T3" s="32"/>
      <c r="U3" s="32"/>
      <c r="V3" s="32"/>
      <c r="W3" s="32"/>
      <c r="X3" s="32"/>
      <c r="Y3" s="32"/>
      <c r="Z3" s="32"/>
      <c r="AA3" s="32"/>
      <c r="AB3" s="32"/>
      <c r="AC3" s="32"/>
      <c r="AD3" s="32"/>
      <c r="AE3" s="32"/>
      <c r="AF3" s="32"/>
      <c r="AG3" s="32"/>
      <c r="AH3" s="32"/>
      <c r="AI3" s="32"/>
      <c r="AJ3" s="34" t="s">
        <v>33</v>
      </c>
      <c r="AK3" s="35" t="s">
        <v>33</v>
      </c>
    </row>
    <row r="4" spans="2:249" ht="13.5" thickBot="1" x14ac:dyDescent="0.25">
      <c r="C4" s="36" t="s">
        <v>30</v>
      </c>
      <c r="D4" s="37" t="s">
        <v>26</v>
      </c>
      <c r="E4" s="38" t="s">
        <v>24</v>
      </c>
      <c r="F4" s="39" t="s">
        <v>1</v>
      </c>
      <c r="G4" s="40" t="s">
        <v>4</v>
      </c>
      <c r="H4" s="40" t="s">
        <v>10</v>
      </c>
      <c r="I4" s="40" t="s">
        <v>11</v>
      </c>
      <c r="J4" s="40" t="s">
        <v>12</v>
      </c>
      <c r="K4" s="40" t="s">
        <v>13</v>
      </c>
      <c r="L4" s="40" t="s">
        <v>14</v>
      </c>
      <c r="M4" s="40" t="s">
        <v>15</v>
      </c>
      <c r="N4" s="40" t="s">
        <v>16</v>
      </c>
      <c r="O4" s="40" t="s">
        <v>17</v>
      </c>
      <c r="P4" s="40" t="s">
        <v>2</v>
      </c>
      <c r="Q4" s="40" t="s">
        <v>3</v>
      </c>
      <c r="R4" s="40" t="s">
        <v>5</v>
      </c>
      <c r="S4" s="40" t="s">
        <v>6</v>
      </c>
      <c r="T4" s="40" t="s">
        <v>7</v>
      </c>
      <c r="U4" s="40" t="s">
        <v>8</v>
      </c>
      <c r="V4" s="40" t="s">
        <v>9</v>
      </c>
      <c r="W4" s="40" t="s">
        <v>31</v>
      </c>
      <c r="X4" s="40" t="s">
        <v>32</v>
      </c>
      <c r="Y4" s="40" t="s">
        <v>37</v>
      </c>
      <c r="Z4" s="40" t="s">
        <v>38</v>
      </c>
      <c r="AA4" s="40" t="s">
        <v>39</v>
      </c>
      <c r="AB4" s="40" t="s">
        <v>40</v>
      </c>
      <c r="AC4" s="40" t="s">
        <v>41</v>
      </c>
      <c r="AD4" s="40" t="s">
        <v>48</v>
      </c>
      <c r="AE4" s="40" t="s">
        <v>42</v>
      </c>
      <c r="AF4" s="40" t="s">
        <v>43</v>
      </c>
      <c r="AG4" s="40" t="s">
        <v>44</v>
      </c>
      <c r="AH4" s="40" t="s">
        <v>45</v>
      </c>
      <c r="AI4" s="40" t="s">
        <v>46</v>
      </c>
      <c r="AJ4" s="36" t="s">
        <v>36</v>
      </c>
      <c r="AK4" s="41" t="s">
        <v>34</v>
      </c>
    </row>
    <row r="5" spans="2:249" x14ac:dyDescent="0.2">
      <c r="B5" s="58"/>
      <c r="C5" s="42">
        <f>'Debit Inputs'!F4</f>
        <v>2018</v>
      </c>
      <c r="D5" s="43">
        <f>C5-'Debit Inputs'!$J$4</f>
        <v>0</v>
      </c>
      <c r="E5" s="44">
        <f>1/('Debit Inputs'!$J$5^D5)</f>
        <v>1</v>
      </c>
      <c r="F5" s="62">
        <f>'Debit Inputs'!B42</f>
        <v>0.59</v>
      </c>
      <c r="G5" s="63">
        <f>'Debit Inputs'!B43</f>
        <v>0</v>
      </c>
      <c r="H5" s="63">
        <f>'Debit Inputs'!B44</f>
        <v>0</v>
      </c>
      <c r="I5" s="63">
        <f>'Debit Inputs'!B45</f>
        <v>0</v>
      </c>
      <c r="J5" s="129">
        <f>'Debit Inputs'!B46</f>
        <v>0</v>
      </c>
      <c r="K5" s="63">
        <f>'Debit Inputs'!B47</f>
        <v>0</v>
      </c>
      <c r="L5" s="45">
        <f>'Debit Inputs'!B48</f>
        <v>0</v>
      </c>
      <c r="M5" s="45">
        <f>'Debit Inputs'!B49</f>
        <v>0</v>
      </c>
      <c r="N5" s="45">
        <f>'Debit Inputs'!B50</f>
        <v>0</v>
      </c>
      <c r="O5" s="45">
        <f>'Debit Inputs'!B51</f>
        <v>0</v>
      </c>
      <c r="P5" s="45">
        <f>'Debit Inputs'!B52</f>
        <v>0</v>
      </c>
      <c r="Q5" s="45">
        <f>'Debit Inputs'!B53</f>
        <v>0</v>
      </c>
      <c r="R5" s="45">
        <f>'Debit Inputs'!B54</f>
        <v>0</v>
      </c>
      <c r="S5" s="45">
        <f>'Debit Inputs'!B55</f>
        <v>0</v>
      </c>
      <c r="T5" s="45">
        <f>'Debit Inputs'!B56</f>
        <v>0</v>
      </c>
      <c r="U5" s="45">
        <f>'Debit Inputs'!B57</f>
        <v>0</v>
      </c>
      <c r="V5" s="45">
        <f>'Debit Inputs'!B58</f>
        <v>0</v>
      </c>
      <c r="W5" s="45">
        <f>'Debit Inputs'!B59</f>
        <v>0</v>
      </c>
      <c r="X5" s="45">
        <f>'Debit Inputs'!B60</f>
        <v>0</v>
      </c>
      <c r="Y5" s="45">
        <f>'Debit Inputs'!B61</f>
        <v>0</v>
      </c>
      <c r="Z5" s="45">
        <f>'Debit Inputs'!B62</f>
        <v>0</v>
      </c>
      <c r="AA5" s="45">
        <f>'Debit Inputs'!B63</f>
        <v>0</v>
      </c>
      <c r="AB5" s="45">
        <f>'Debit Inputs'!B64</f>
        <v>0</v>
      </c>
      <c r="AC5" s="45">
        <f>'Debit Inputs'!B65</f>
        <v>0</v>
      </c>
      <c r="AD5" s="45">
        <f>'Debit Inputs'!B66</f>
        <v>0</v>
      </c>
      <c r="AE5" s="45">
        <f>'Debit Inputs'!B67</f>
        <v>0</v>
      </c>
      <c r="AF5" s="45">
        <f>'Debit Inputs'!B68</f>
        <v>0</v>
      </c>
      <c r="AG5" s="45">
        <f>'Debit Inputs'!B69</f>
        <v>0</v>
      </c>
      <c r="AH5" s="45">
        <f>'Debit Inputs'!B70</f>
        <v>0</v>
      </c>
      <c r="AI5" s="45">
        <f>'Debit Inputs'!B71</f>
        <v>0</v>
      </c>
      <c r="AJ5" s="46">
        <f t="shared" ref="AJ5:AJ34" si="0">SUM(F5:AI5)</f>
        <v>0.59</v>
      </c>
      <c r="AK5" s="33" t="s">
        <v>35</v>
      </c>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c r="FB5" s="2"/>
      <c r="FC5" s="2"/>
      <c r="FD5" s="2"/>
      <c r="FE5" s="2"/>
      <c r="FF5" s="2"/>
      <c r="FG5" s="2"/>
      <c r="FH5" s="2"/>
      <c r="FI5" s="2"/>
      <c r="FJ5" s="2"/>
      <c r="FK5" s="2"/>
      <c r="FL5" s="2"/>
      <c r="FM5" s="2"/>
      <c r="FN5" s="2"/>
      <c r="FO5" s="2"/>
      <c r="FP5" s="2"/>
      <c r="FQ5" s="2"/>
      <c r="FR5" s="2"/>
      <c r="FS5" s="2"/>
      <c r="FT5" s="2"/>
      <c r="FU5" s="2"/>
      <c r="FV5" s="2"/>
      <c r="FW5" s="2"/>
      <c r="FX5" s="2"/>
      <c r="FY5" s="2"/>
      <c r="FZ5" s="2"/>
      <c r="GA5" s="2"/>
      <c r="GB5" s="2"/>
      <c r="GC5" s="2"/>
      <c r="GD5" s="2"/>
      <c r="GE5" s="2"/>
      <c r="GF5" s="2"/>
      <c r="GG5" s="2"/>
      <c r="GH5" s="2"/>
      <c r="GI5" s="2"/>
      <c r="GJ5" s="2"/>
      <c r="GK5" s="2"/>
      <c r="GL5" s="2"/>
      <c r="GM5" s="2"/>
      <c r="GN5" s="2"/>
      <c r="GO5" s="2"/>
      <c r="GP5" s="2"/>
      <c r="GQ5" s="2"/>
      <c r="GR5" s="2"/>
      <c r="GS5" s="2"/>
      <c r="GT5" s="2"/>
      <c r="GU5" s="2"/>
      <c r="GV5" s="2"/>
      <c r="GW5" s="2"/>
      <c r="GX5" s="2"/>
      <c r="GY5" s="2"/>
      <c r="GZ5" s="2"/>
      <c r="HA5" s="2"/>
      <c r="HB5" s="2"/>
      <c r="HC5" s="2"/>
      <c r="HD5" s="2"/>
      <c r="HE5" s="2"/>
      <c r="HF5" s="2"/>
      <c r="HG5" s="2"/>
      <c r="HH5" s="2"/>
      <c r="HI5" s="2"/>
      <c r="HJ5" s="2"/>
      <c r="HK5" s="2"/>
      <c r="HL5" s="2"/>
      <c r="HM5" s="2"/>
      <c r="HN5" s="2"/>
      <c r="HO5" s="2"/>
      <c r="HP5" s="2"/>
      <c r="HQ5" s="2"/>
      <c r="HR5" s="2"/>
      <c r="HS5" s="2"/>
      <c r="HT5" s="2"/>
      <c r="HU5" s="2"/>
      <c r="HV5" s="2"/>
      <c r="HW5" s="2"/>
      <c r="HX5" s="2"/>
      <c r="HY5" s="2"/>
      <c r="HZ5" s="2"/>
      <c r="IA5" s="2"/>
      <c r="IB5" s="2"/>
      <c r="IC5" s="2"/>
      <c r="ID5" s="2"/>
      <c r="IE5" s="2"/>
      <c r="IF5" s="2"/>
      <c r="IG5" s="2"/>
      <c r="IH5" s="2"/>
      <c r="II5" s="2"/>
      <c r="IJ5" s="2"/>
      <c r="IK5" s="2"/>
      <c r="IL5" s="2"/>
      <c r="IM5" s="2"/>
      <c r="IN5" s="2"/>
      <c r="IO5" s="2"/>
    </row>
    <row r="6" spans="2:249" x14ac:dyDescent="0.2">
      <c r="B6" s="58"/>
      <c r="C6" s="47">
        <f>C5+1</f>
        <v>2019</v>
      </c>
      <c r="D6" s="43">
        <f>C6-'Debit Inputs'!$J$4</f>
        <v>1</v>
      </c>
      <c r="E6" s="44">
        <f>1/('Debit Inputs'!$J$5^D6)</f>
        <v>0.970873786407767</v>
      </c>
      <c r="F6" s="42"/>
      <c r="G6" s="49">
        <f>(F5+F5*'Debit Inputs'!$F7)/2</f>
        <v>0.52215</v>
      </c>
      <c r="H6" s="50">
        <f>(G5+G5*'Debit Inputs'!$F8)/2</f>
        <v>0</v>
      </c>
      <c r="I6" s="50">
        <f>(H5+H5*'Debit Inputs'!$F9)/2</f>
        <v>0</v>
      </c>
      <c r="J6" s="61">
        <f>(I5+I5*'Debit Inputs'!$F10)/2</f>
        <v>0</v>
      </c>
      <c r="K6" s="50">
        <f>(J5+J5*'Debit Inputs'!$F11)/2</f>
        <v>0</v>
      </c>
      <c r="L6" s="50">
        <f>(K5+K5*'Debit Inputs'!$F11)/2</f>
        <v>0</v>
      </c>
      <c r="M6" s="50">
        <f>(L5+L5*'Debit Inputs'!$F11)/2</f>
        <v>0</v>
      </c>
      <c r="N6" s="50">
        <f>(M5+M5*'Debit Inputs'!$F11)/2</f>
        <v>0</v>
      </c>
      <c r="O6" s="50">
        <f>(N5+N5*'Debit Inputs'!$F11)/2</f>
        <v>0</v>
      </c>
      <c r="P6" s="50">
        <f>(O5+O5*'Debit Inputs'!$F11)/2</f>
        <v>0</v>
      </c>
      <c r="Q6" s="50">
        <f>(P5+P5*'Debit Inputs'!$F11)/2</f>
        <v>0</v>
      </c>
      <c r="R6" s="50">
        <f>(Q5+Q5*'Debit Inputs'!$F11)/2</f>
        <v>0</v>
      </c>
      <c r="S6" s="50">
        <f>(R5+R5*'Debit Inputs'!$F11)/2</f>
        <v>0</v>
      </c>
      <c r="T6" s="50">
        <f>(S5+S5*'Debit Inputs'!$F11)/2</f>
        <v>0</v>
      </c>
      <c r="U6" s="50">
        <f>(T5+T5*'Debit Inputs'!$F11)/2</f>
        <v>0</v>
      </c>
      <c r="V6" s="50">
        <f>(U5+U5*'Debit Inputs'!$F11)/2</f>
        <v>0</v>
      </c>
      <c r="W6" s="50">
        <f>(V5+V5*'Debit Inputs'!$F11)/2</f>
        <v>0</v>
      </c>
      <c r="X6" s="50">
        <f>(W5+W5*'Debit Inputs'!$F11)/2</f>
        <v>0</v>
      </c>
      <c r="Y6" s="50">
        <f>(X5+X5*'Debit Inputs'!$F11)/2</f>
        <v>0</v>
      </c>
      <c r="Z6" s="50">
        <f>(Y5+Y5*'Debit Inputs'!$F11)/2</f>
        <v>0</v>
      </c>
      <c r="AA6" s="50">
        <f>(Z5+Z5*'Debit Inputs'!$F11)/2</f>
        <v>0</v>
      </c>
      <c r="AB6" s="50">
        <f>(AA5+AA5*'Debit Inputs'!$F11)/2</f>
        <v>0</v>
      </c>
      <c r="AC6" s="50">
        <f>(AB5+AB5*'Debit Inputs'!$F11)/2</f>
        <v>0</v>
      </c>
      <c r="AD6" s="50">
        <f>(AC5+AC5*'Debit Inputs'!$F11)/2</f>
        <v>0</v>
      </c>
      <c r="AE6" s="50">
        <f>(AD5+AD5*'Debit Inputs'!$F11)/2</f>
        <v>0</v>
      </c>
      <c r="AF6" s="50">
        <f>(AE5+AE5*'Debit Inputs'!$F11)/2</f>
        <v>0</v>
      </c>
      <c r="AG6" s="50">
        <f>(AF5+AF5*'Debit Inputs'!$F11)/2</f>
        <v>0</v>
      </c>
      <c r="AH6" s="50">
        <f>(AG5+AG5*'Debit Inputs'!$F11)/2</f>
        <v>0</v>
      </c>
      <c r="AI6" s="50">
        <f>(AH5+AH5*'Debit Inputs'!$F11)/2</f>
        <v>0</v>
      </c>
      <c r="AJ6" s="51">
        <f>SUM(F6:AI6)</f>
        <v>0.52215</v>
      </c>
      <c r="AK6" s="140">
        <f t="shared" ref="AK6:AK34" si="1">AJ6*E6</f>
        <v>0.50694174757281552</v>
      </c>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c r="BV6" s="2"/>
      <c r="BW6" s="2"/>
      <c r="BX6" s="2"/>
      <c r="BY6" s="2"/>
      <c r="BZ6" s="2"/>
      <c r="CA6" s="2"/>
      <c r="CB6" s="2"/>
      <c r="CC6" s="2"/>
      <c r="CD6" s="2"/>
      <c r="CE6" s="2"/>
      <c r="CF6" s="2"/>
      <c r="CG6" s="2"/>
      <c r="CH6" s="2"/>
      <c r="CI6" s="2"/>
      <c r="CJ6" s="2"/>
      <c r="CK6" s="2"/>
      <c r="CL6" s="2"/>
      <c r="CM6" s="2"/>
      <c r="CN6" s="2"/>
      <c r="CO6" s="2"/>
      <c r="CP6" s="2"/>
      <c r="CQ6" s="2"/>
      <c r="CR6" s="2"/>
      <c r="CS6" s="2"/>
      <c r="CT6" s="2"/>
      <c r="CU6" s="2"/>
      <c r="CV6" s="2"/>
      <c r="CW6" s="2"/>
      <c r="CX6" s="2"/>
      <c r="CY6" s="2"/>
      <c r="CZ6" s="2"/>
      <c r="DA6" s="2"/>
      <c r="DB6" s="2"/>
      <c r="DC6" s="2"/>
      <c r="DD6" s="2"/>
      <c r="DE6" s="2"/>
      <c r="DF6" s="2"/>
      <c r="DG6" s="2"/>
      <c r="DH6" s="2"/>
      <c r="DI6" s="2"/>
      <c r="DJ6" s="2"/>
      <c r="DK6" s="2"/>
      <c r="DL6" s="2"/>
      <c r="DM6" s="2"/>
      <c r="DN6" s="2"/>
      <c r="DO6" s="2"/>
      <c r="DP6" s="2"/>
      <c r="DQ6" s="2"/>
      <c r="DR6" s="2"/>
      <c r="DS6" s="2"/>
      <c r="DT6" s="2"/>
      <c r="DU6" s="2"/>
      <c r="DV6" s="2"/>
      <c r="DW6" s="2"/>
      <c r="DX6" s="2"/>
      <c r="DY6" s="2"/>
      <c r="DZ6" s="2"/>
      <c r="EA6" s="2"/>
      <c r="EB6" s="2"/>
      <c r="EC6" s="2"/>
      <c r="ED6" s="2"/>
      <c r="EE6" s="2"/>
      <c r="EF6" s="2"/>
      <c r="EG6" s="2"/>
      <c r="EH6" s="2"/>
      <c r="EI6" s="2"/>
      <c r="EJ6" s="2"/>
      <c r="EK6" s="2"/>
      <c r="EL6" s="2"/>
      <c r="EM6" s="2"/>
      <c r="EN6" s="2"/>
      <c r="EO6" s="2"/>
      <c r="EP6" s="2"/>
      <c r="EQ6" s="2"/>
      <c r="ER6" s="2"/>
      <c r="ES6" s="2"/>
      <c r="ET6" s="2"/>
      <c r="EU6" s="2"/>
      <c r="EV6" s="2"/>
      <c r="EW6" s="2"/>
      <c r="EX6" s="2"/>
      <c r="EY6" s="2"/>
      <c r="EZ6" s="2"/>
      <c r="FA6" s="2"/>
      <c r="FB6" s="2"/>
      <c r="FC6" s="2"/>
      <c r="FD6" s="2"/>
      <c r="FE6" s="2"/>
      <c r="FF6" s="2"/>
      <c r="FG6" s="2"/>
      <c r="FH6" s="2"/>
      <c r="FI6" s="2"/>
      <c r="FJ6" s="2"/>
      <c r="FK6" s="2"/>
      <c r="FL6" s="2"/>
      <c r="FM6" s="2"/>
      <c r="FN6" s="2"/>
      <c r="FO6" s="2"/>
      <c r="FP6" s="2"/>
      <c r="FQ6" s="2"/>
      <c r="FR6" s="2"/>
      <c r="FS6" s="2"/>
      <c r="FT6" s="2"/>
      <c r="FU6" s="2"/>
      <c r="FV6" s="2"/>
      <c r="FW6" s="2"/>
      <c r="FX6" s="2"/>
      <c r="FY6" s="2"/>
      <c r="FZ6" s="2"/>
      <c r="GA6" s="2"/>
      <c r="GB6" s="2"/>
      <c r="GC6" s="2"/>
      <c r="GD6" s="2"/>
      <c r="GE6" s="2"/>
      <c r="GF6" s="2"/>
      <c r="GG6" s="2"/>
      <c r="GH6" s="2"/>
      <c r="GI6" s="2"/>
      <c r="GJ6" s="2"/>
      <c r="GK6" s="2"/>
      <c r="GL6" s="2"/>
      <c r="GM6" s="2"/>
      <c r="GN6" s="2"/>
      <c r="GO6" s="2"/>
      <c r="GP6" s="2"/>
      <c r="GQ6" s="2"/>
      <c r="GR6" s="2"/>
      <c r="GS6" s="2"/>
      <c r="GT6" s="2"/>
      <c r="GU6" s="2"/>
      <c r="GV6" s="2"/>
      <c r="GW6" s="2"/>
      <c r="GX6" s="2"/>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row>
    <row r="7" spans="2:249" x14ac:dyDescent="0.2">
      <c r="B7" s="58"/>
      <c r="C7" s="47">
        <f t="shared" ref="C7:C34" si="2">C6+1</f>
        <v>2020</v>
      </c>
      <c r="D7" s="43">
        <f>C7-'Debit Inputs'!$J$4</f>
        <v>2</v>
      </c>
      <c r="E7" s="44">
        <f>1/('Debit Inputs'!$J$5^D7)</f>
        <v>0.94259590913375435</v>
      </c>
      <c r="F7" s="42"/>
      <c r="G7" s="48"/>
      <c r="H7" s="50">
        <f>G6*'Debit Inputs'!$F8</f>
        <v>0.438606</v>
      </c>
      <c r="I7" s="50">
        <f>H6*'Debit Inputs'!$F9</f>
        <v>0</v>
      </c>
      <c r="J7" s="61">
        <f>I6*'Debit Inputs'!$F10</f>
        <v>0</v>
      </c>
      <c r="K7" s="50">
        <f>J6*'Debit Inputs'!$F11</f>
        <v>0</v>
      </c>
      <c r="L7" s="50">
        <f>K6*'Debit Inputs'!$F$11</f>
        <v>0</v>
      </c>
      <c r="M7" s="50">
        <f>L6*'Debit Inputs'!$F$11</f>
        <v>0</v>
      </c>
      <c r="N7" s="50">
        <f>M6*'Debit Inputs'!$F$11</f>
        <v>0</v>
      </c>
      <c r="O7" s="50">
        <f>N6*'Debit Inputs'!$F$11</f>
        <v>0</v>
      </c>
      <c r="P7" s="50">
        <f>O6*'Debit Inputs'!$F$11</f>
        <v>0</v>
      </c>
      <c r="Q7" s="50">
        <f>P6*'Debit Inputs'!$F$11</f>
        <v>0</v>
      </c>
      <c r="R7" s="50">
        <f>Q6*'Debit Inputs'!$F$11</f>
        <v>0</v>
      </c>
      <c r="S7" s="50">
        <f>R6*'Debit Inputs'!$F$11</f>
        <v>0</v>
      </c>
      <c r="T7" s="50">
        <f>S6*'Debit Inputs'!$F$11</f>
        <v>0</v>
      </c>
      <c r="U7" s="50">
        <f>T6*'Debit Inputs'!$F$11</f>
        <v>0</v>
      </c>
      <c r="V7" s="50">
        <f>U6*'Debit Inputs'!$F$11</f>
        <v>0</v>
      </c>
      <c r="W7" s="50">
        <f>V6*'Debit Inputs'!$F$11</f>
        <v>0</v>
      </c>
      <c r="X7" s="50">
        <f>W6*'Debit Inputs'!$F$11</f>
        <v>0</v>
      </c>
      <c r="Y7" s="50">
        <f>X6*'Debit Inputs'!$F$11</f>
        <v>0</v>
      </c>
      <c r="Z7" s="50">
        <f>Y6*'Debit Inputs'!$F$11</f>
        <v>0</v>
      </c>
      <c r="AA7" s="50">
        <f>Z6*'Debit Inputs'!$F$11</f>
        <v>0</v>
      </c>
      <c r="AB7" s="50">
        <f>AA6*'Debit Inputs'!$F$11</f>
        <v>0</v>
      </c>
      <c r="AC7" s="50">
        <f>AB6*'Debit Inputs'!$F$11</f>
        <v>0</v>
      </c>
      <c r="AD7" s="50">
        <f>AC6*'Debit Inputs'!$F$11</f>
        <v>0</v>
      </c>
      <c r="AE7" s="50">
        <f>AD6*'Debit Inputs'!$F$11</f>
        <v>0</v>
      </c>
      <c r="AF7" s="50">
        <f>AE6*'Debit Inputs'!$F$11</f>
        <v>0</v>
      </c>
      <c r="AG7" s="50">
        <f>AF6*'Debit Inputs'!$F$11</f>
        <v>0</v>
      </c>
      <c r="AH7" s="50">
        <f>AG6*'Debit Inputs'!$F$11</f>
        <v>0</v>
      </c>
      <c r="AI7" s="50">
        <f>AH6*'Debit Inputs'!$F$11</f>
        <v>0</v>
      </c>
      <c r="AJ7" s="51">
        <f>SUM(F7:AI7)</f>
        <v>0.438606</v>
      </c>
      <c r="AK7" s="140">
        <f t="shared" si="1"/>
        <v>0.41342822132151946</v>
      </c>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c r="BW7" s="2"/>
      <c r="BX7" s="2"/>
      <c r="BY7" s="2"/>
      <c r="BZ7" s="2"/>
      <c r="CA7" s="2"/>
      <c r="CB7" s="2"/>
      <c r="CC7" s="2"/>
      <c r="CD7" s="2"/>
      <c r="CE7" s="2"/>
      <c r="CF7" s="2"/>
      <c r="CG7" s="2"/>
      <c r="CH7" s="2"/>
      <c r="CI7" s="2"/>
      <c r="CJ7" s="2"/>
      <c r="CK7" s="2"/>
      <c r="CL7" s="2"/>
      <c r="CM7" s="2"/>
      <c r="CN7" s="2"/>
      <c r="CO7" s="2"/>
      <c r="CP7" s="2"/>
      <c r="CQ7" s="2"/>
      <c r="CR7" s="2"/>
      <c r="CS7" s="2"/>
      <c r="CT7" s="2"/>
      <c r="CU7" s="2"/>
      <c r="CV7" s="2"/>
      <c r="CW7" s="2"/>
      <c r="CX7" s="2"/>
      <c r="CY7" s="2"/>
      <c r="CZ7" s="2"/>
      <c r="DA7" s="2"/>
      <c r="DB7" s="2"/>
      <c r="DC7" s="2"/>
      <c r="DD7" s="2"/>
      <c r="DE7" s="2"/>
      <c r="DF7" s="2"/>
      <c r="DG7" s="2"/>
      <c r="DH7" s="2"/>
      <c r="DI7" s="2"/>
      <c r="DJ7" s="2"/>
      <c r="DK7" s="2"/>
      <c r="DL7" s="2"/>
      <c r="DM7" s="2"/>
      <c r="DN7" s="2"/>
      <c r="DO7" s="2"/>
      <c r="DP7" s="2"/>
      <c r="DQ7" s="2"/>
      <c r="DR7" s="2"/>
      <c r="DS7" s="2"/>
      <c r="DT7" s="2"/>
      <c r="DU7" s="2"/>
      <c r="DV7" s="2"/>
      <c r="DW7" s="2"/>
      <c r="DX7" s="2"/>
      <c r="DY7" s="2"/>
      <c r="DZ7" s="2"/>
      <c r="EA7" s="2"/>
      <c r="EB7" s="2"/>
      <c r="EC7" s="2"/>
      <c r="ED7" s="2"/>
      <c r="EE7" s="2"/>
      <c r="EF7" s="2"/>
      <c r="EG7" s="2"/>
      <c r="EH7" s="2"/>
      <c r="EI7" s="2"/>
      <c r="EJ7" s="2"/>
      <c r="EK7" s="2"/>
      <c r="EL7" s="2"/>
      <c r="EM7" s="2"/>
      <c r="EN7" s="2"/>
      <c r="EO7" s="2"/>
      <c r="EP7" s="2"/>
      <c r="EQ7" s="2"/>
      <c r="ER7" s="2"/>
      <c r="ES7" s="2"/>
      <c r="ET7" s="2"/>
      <c r="EU7" s="2"/>
      <c r="EV7" s="2"/>
      <c r="EW7" s="2"/>
      <c r="EX7" s="2"/>
      <c r="EY7" s="2"/>
      <c r="EZ7" s="2"/>
      <c r="FA7" s="2"/>
      <c r="FB7" s="2"/>
      <c r="FC7" s="2"/>
      <c r="FD7" s="2"/>
      <c r="FE7" s="2"/>
      <c r="FF7" s="2"/>
      <c r="FG7" s="2"/>
      <c r="FH7" s="2"/>
      <c r="FI7" s="2"/>
      <c r="FJ7" s="2"/>
      <c r="FK7" s="2"/>
      <c r="FL7" s="2"/>
      <c r="FM7" s="2"/>
      <c r="FN7" s="2"/>
      <c r="FO7" s="2"/>
      <c r="FP7" s="2"/>
      <c r="FQ7" s="2"/>
      <c r="FR7" s="2"/>
      <c r="FS7" s="2"/>
      <c r="FT7" s="2"/>
      <c r="FU7" s="2"/>
      <c r="FV7" s="2"/>
      <c r="FW7" s="2"/>
      <c r="FX7" s="2"/>
      <c r="FY7" s="2"/>
      <c r="FZ7" s="2"/>
      <c r="GA7" s="2"/>
      <c r="GB7" s="2"/>
      <c r="GC7" s="2"/>
      <c r="GD7" s="2"/>
      <c r="GE7" s="2"/>
      <c r="GF7" s="2"/>
      <c r="GG7" s="2"/>
      <c r="GH7" s="2"/>
      <c r="GI7" s="2"/>
      <c r="GJ7" s="2"/>
      <c r="GK7" s="2"/>
      <c r="GL7" s="2"/>
      <c r="GM7" s="2"/>
      <c r="GN7" s="2"/>
      <c r="GO7" s="2"/>
      <c r="GP7" s="2"/>
      <c r="GQ7" s="2"/>
      <c r="GR7" s="2"/>
      <c r="GS7" s="2"/>
      <c r="GT7" s="2"/>
      <c r="GU7" s="2"/>
      <c r="GV7" s="2"/>
      <c r="GW7" s="2"/>
      <c r="GX7" s="2"/>
      <c r="GY7" s="2"/>
      <c r="GZ7" s="2"/>
      <c r="HA7" s="2"/>
      <c r="HB7" s="2"/>
      <c r="HC7" s="2"/>
      <c r="HD7" s="2"/>
      <c r="HE7" s="2"/>
      <c r="HF7" s="2"/>
      <c r="HG7" s="2"/>
      <c r="HH7" s="2"/>
      <c r="HI7" s="2"/>
      <c r="HJ7" s="2"/>
      <c r="HK7" s="2"/>
      <c r="HL7" s="2"/>
      <c r="HM7" s="2"/>
      <c r="HN7" s="2"/>
      <c r="HO7" s="2"/>
      <c r="HP7" s="2"/>
      <c r="HQ7" s="2"/>
      <c r="HR7" s="2"/>
      <c r="HS7" s="2"/>
      <c r="HT7" s="2"/>
      <c r="HU7" s="2"/>
      <c r="HV7" s="2"/>
      <c r="HW7" s="2"/>
      <c r="HX7" s="2"/>
      <c r="HY7" s="2"/>
      <c r="HZ7" s="2"/>
      <c r="IA7" s="2"/>
      <c r="IB7" s="2"/>
      <c r="IC7" s="2"/>
      <c r="ID7" s="2"/>
      <c r="IE7" s="2"/>
      <c r="IF7" s="2"/>
      <c r="IG7" s="2"/>
      <c r="IH7" s="2"/>
      <c r="II7" s="2"/>
      <c r="IJ7" s="2"/>
      <c r="IK7" s="2"/>
      <c r="IL7" s="2"/>
      <c r="IM7" s="2"/>
      <c r="IN7" s="2"/>
      <c r="IO7" s="2"/>
    </row>
    <row r="8" spans="2:249" x14ac:dyDescent="0.2">
      <c r="B8" s="58"/>
      <c r="C8" s="47">
        <f t="shared" si="2"/>
        <v>2021</v>
      </c>
      <c r="D8" s="43">
        <f>C8-'Debit Inputs'!$J$4</f>
        <v>3</v>
      </c>
      <c r="E8" s="44">
        <f>1/('Debit Inputs'!$J$5^D8)</f>
        <v>0.91514165935315961</v>
      </c>
      <c r="F8" s="42"/>
      <c r="G8" s="48"/>
      <c r="H8" s="48"/>
      <c r="I8" s="50">
        <f>H7*'Debit Inputs'!$F9</f>
        <v>0.38158722</v>
      </c>
      <c r="J8" s="61">
        <f>I7*'Debit Inputs'!$F10</f>
        <v>0</v>
      </c>
      <c r="K8" s="50">
        <f>J7*'Debit Inputs'!$F11</f>
        <v>0</v>
      </c>
      <c r="L8" s="50">
        <f>K7*'Debit Inputs'!$F$11</f>
        <v>0</v>
      </c>
      <c r="M8" s="50">
        <f>L7*'Debit Inputs'!$F$11</f>
        <v>0</v>
      </c>
      <c r="N8" s="50">
        <f>M7*'Debit Inputs'!$F$11</f>
        <v>0</v>
      </c>
      <c r="O8" s="50">
        <f>N7*'Debit Inputs'!$F$11</f>
        <v>0</v>
      </c>
      <c r="P8" s="50">
        <f>O7*'Debit Inputs'!$F$11</f>
        <v>0</v>
      </c>
      <c r="Q8" s="50">
        <f>P7*'Debit Inputs'!$F$11</f>
        <v>0</v>
      </c>
      <c r="R8" s="50">
        <f>Q7*'Debit Inputs'!$F$11</f>
        <v>0</v>
      </c>
      <c r="S8" s="50">
        <f>R7*'Debit Inputs'!$F$11</f>
        <v>0</v>
      </c>
      <c r="T8" s="50">
        <f>S7*'Debit Inputs'!$F$11</f>
        <v>0</v>
      </c>
      <c r="U8" s="50">
        <f>T7*'Debit Inputs'!$F$11</f>
        <v>0</v>
      </c>
      <c r="V8" s="50">
        <f>U7*'Debit Inputs'!$F$11</f>
        <v>0</v>
      </c>
      <c r="W8" s="50">
        <f>V7*'Debit Inputs'!$F$11</f>
        <v>0</v>
      </c>
      <c r="X8" s="50">
        <f>W7*'Debit Inputs'!$F$11</f>
        <v>0</v>
      </c>
      <c r="Y8" s="50">
        <f>X7*'Debit Inputs'!$F$11</f>
        <v>0</v>
      </c>
      <c r="Z8" s="50">
        <f>Y7*'Debit Inputs'!$F$11</f>
        <v>0</v>
      </c>
      <c r="AA8" s="50">
        <f>Z7*'Debit Inputs'!$F$11</f>
        <v>0</v>
      </c>
      <c r="AB8" s="50">
        <f>AA7*'Debit Inputs'!$F$11</f>
        <v>0</v>
      </c>
      <c r="AC8" s="50">
        <f>AB7*'Debit Inputs'!$F$11</f>
        <v>0</v>
      </c>
      <c r="AD8" s="50">
        <f>AC7*'Debit Inputs'!$F$11</f>
        <v>0</v>
      </c>
      <c r="AE8" s="50">
        <f>AD7*'Debit Inputs'!$F$11</f>
        <v>0</v>
      </c>
      <c r="AF8" s="50">
        <f>AE7*'Debit Inputs'!$F$11</f>
        <v>0</v>
      </c>
      <c r="AG8" s="50">
        <f>AF7*'Debit Inputs'!$F$11</f>
        <v>0</v>
      </c>
      <c r="AH8" s="50">
        <f>AG7*'Debit Inputs'!$F$11</f>
        <v>0</v>
      </c>
      <c r="AI8" s="50">
        <f>AH7*'Debit Inputs'!$F$11</f>
        <v>0</v>
      </c>
      <c r="AJ8" s="51">
        <f t="shared" si="0"/>
        <v>0.38158722</v>
      </c>
      <c r="AK8" s="140">
        <f t="shared" si="1"/>
        <v>0.34920636169875918</v>
      </c>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c r="CP8" s="2"/>
      <c r="CQ8" s="2"/>
      <c r="CR8" s="2"/>
      <c r="CS8" s="2"/>
      <c r="CT8" s="2"/>
      <c r="CU8" s="2"/>
      <c r="CV8" s="2"/>
      <c r="CW8" s="2"/>
      <c r="CX8" s="2"/>
      <c r="CY8" s="2"/>
      <c r="CZ8" s="2"/>
      <c r="DA8" s="2"/>
      <c r="DB8" s="2"/>
      <c r="DC8" s="2"/>
      <c r="DD8" s="2"/>
      <c r="DE8" s="2"/>
      <c r="DF8" s="2"/>
      <c r="DG8" s="2"/>
      <c r="DH8" s="2"/>
      <c r="DI8" s="2"/>
      <c r="DJ8" s="2"/>
      <c r="DK8" s="2"/>
      <c r="DL8" s="2"/>
      <c r="DM8" s="2"/>
      <c r="DN8" s="2"/>
      <c r="DO8" s="2"/>
      <c r="DP8" s="2"/>
      <c r="DQ8" s="2"/>
      <c r="DR8" s="2"/>
      <c r="DS8" s="2"/>
      <c r="DT8" s="2"/>
      <c r="DU8" s="2"/>
      <c r="DV8" s="2"/>
      <c r="DW8" s="2"/>
      <c r="DX8" s="2"/>
      <c r="DY8" s="2"/>
      <c r="DZ8" s="2"/>
      <c r="EA8" s="2"/>
      <c r="EB8" s="2"/>
      <c r="EC8" s="2"/>
      <c r="ED8" s="2"/>
      <c r="EE8" s="2"/>
      <c r="EF8" s="2"/>
      <c r="EG8" s="2"/>
      <c r="EH8" s="2"/>
      <c r="EI8" s="2"/>
      <c r="EJ8" s="2"/>
      <c r="EK8" s="2"/>
      <c r="EL8" s="2"/>
      <c r="EM8" s="2"/>
      <c r="EN8" s="2"/>
      <c r="EO8" s="2"/>
      <c r="EP8" s="2"/>
      <c r="EQ8" s="2"/>
      <c r="ER8" s="2"/>
      <c r="ES8" s="2"/>
      <c r="ET8" s="2"/>
      <c r="EU8" s="2"/>
      <c r="EV8" s="2"/>
      <c r="EW8" s="2"/>
      <c r="EX8" s="2"/>
      <c r="EY8" s="2"/>
      <c r="EZ8" s="2"/>
      <c r="FA8" s="2"/>
      <c r="FB8" s="2"/>
      <c r="FC8" s="2"/>
      <c r="FD8" s="2"/>
      <c r="FE8" s="2"/>
      <c r="FF8" s="2"/>
      <c r="FG8" s="2"/>
      <c r="FH8" s="2"/>
      <c r="FI8" s="2"/>
      <c r="FJ8" s="2"/>
      <c r="FK8" s="2"/>
      <c r="FL8" s="2"/>
      <c r="FM8" s="2"/>
      <c r="FN8" s="2"/>
      <c r="FO8" s="2"/>
      <c r="FP8" s="2"/>
      <c r="FQ8" s="2"/>
      <c r="FR8" s="2"/>
      <c r="FS8" s="2"/>
      <c r="FT8" s="2"/>
      <c r="FU8" s="2"/>
      <c r="FV8" s="2"/>
      <c r="FW8" s="2"/>
      <c r="FX8" s="2"/>
      <c r="FY8" s="2"/>
      <c r="FZ8" s="2"/>
      <c r="GA8" s="2"/>
      <c r="GB8" s="2"/>
      <c r="GC8" s="2"/>
      <c r="GD8" s="2"/>
      <c r="GE8" s="2"/>
      <c r="GF8" s="2"/>
      <c r="GG8" s="2"/>
      <c r="GH8" s="2"/>
      <c r="GI8" s="2"/>
      <c r="GJ8" s="2"/>
      <c r="GK8" s="2"/>
      <c r="GL8" s="2"/>
      <c r="GM8" s="2"/>
      <c r="GN8" s="2"/>
      <c r="GO8" s="2"/>
      <c r="GP8" s="2"/>
      <c r="GQ8" s="2"/>
      <c r="GR8" s="2"/>
      <c r="GS8" s="2"/>
      <c r="GT8" s="2"/>
      <c r="GU8" s="2"/>
      <c r="GV8" s="2"/>
      <c r="GW8" s="2"/>
      <c r="GX8" s="2"/>
      <c r="GY8" s="2"/>
      <c r="GZ8" s="2"/>
      <c r="HA8" s="2"/>
      <c r="HB8" s="2"/>
      <c r="HC8" s="2"/>
      <c r="HD8" s="2"/>
      <c r="HE8" s="2"/>
      <c r="HF8" s="2"/>
      <c r="HG8" s="2"/>
      <c r="HH8" s="2"/>
      <c r="HI8" s="2"/>
      <c r="HJ8" s="2"/>
      <c r="HK8" s="2"/>
      <c r="HL8" s="2"/>
      <c r="HM8" s="2"/>
      <c r="HN8" s="2"/>
      <c r="HO8" s="2"/>
      <c r="HP8" s="2"/>
      <c r="HQ8" s="2"/>
      <c r="HR8" s="2"/>
      <c r="HS8" s="2"/>
      <c r="HT8" s="2"/>
      <c r="HU8" s="2"/>
      <c r="HV8" s="2"/>
      <c r="HW8" s="2"/>
      <c r="HX8" s="2"/>
      <c r="HY8" s="2"/>
      <c r="HZ8" s="2"/>
      <c r="IA8" s="2"/>
      <c r="IB8" s="2"/>
      <c r="IC8" s="2"/>
      <c r="ID8" s="2"/>
      <c r="IE8" s="2"/>
      <c r="IF8" s="2"/>
      <c r="IG8" s="2"/>
      <c r="IH8" s="2"/>
      <c r="II8" s="2"/>
      <c r="IJ8" s="2"/>
      <c r="IK8" s="2"/>
      <c r="IL8" s="2"/>
      <c r="IM8" s="2"/>
      <c r="IN8" s="2"/>
      <c r="IO8" s="2"/>
    </row>
    <row r="9" spans="2:249" x14ac:dyDescent="0.2">
      <c r="B9" s="58"/>
      <c r="C9" s="47">
        <f t="shared" si="2"/>
        <v>2022</v>
      </c>
      <c r="D9" s="43">
        <f>C9-'Debit Inputs'!$J$4</f>
        <v>4</v>
      </c>
      <c r="E9" s="44">
        <f>1/('Debit Inputs'!$J$5^D9)</f>
        <v>0.888487047915689</v>
      </c>
      <c r="F9" s="42"/>
      <c r="G9" s="48"/>
      <c r="H9" s="48"/>
      <c r="I9" s="48"/>
      <c r="J9" s="61">
        <f>I8*'Debit Inputs'!$F10</f>
        <v>0.33198088139999998</v>
      </c>
      <c r="K9" s="50">
        <f>J8*'Debit Inputs'!$F11</f>
        <v>0</v>
      </c>
      <c r="L9" s="50">
        <f>K8*'Debit Inputs'!$F$11</f>
        <v>0</v>
      </c>
      <c r="M9" s="50">
        <f>L8*'Debit Inputs'!$F$11</f>
        <v>0</v>
      </c>
      <c r="N9" s="50">
        <f>M8*'Debit Inputs'!$F$11</f>
        <v>0</v>
      </c>
      <c r="O9" s="50">
        <f>N8*'Debit Inputs'!$F$11</f>
        <v>0</v>
      </c>
      <c r="P9" s="50">
        <f>O8*'Debit Inputs'!$F$11</f>
        <v>0</v>
      </c>
      <c r="Q9" s="50">
        <f>P8*'Debit Inputs'!$F$11</f>
        <v>0</v>
      </c>
      <c r="R9" s="50">
        <f>Q8*'Debit Inputs'!$F$11</f>
        <v>0</v>
      </c>
      <c r="S9" s="50">
        <f>R8*'Debit Inputs'!$F$11</f>
        <v>0</v>
      </c>
      <c r="T9" s="50">
        <f>S8*'Debit Inputs'!$F$11</f>
        <v>0</v>
      </c>
      <c r="U9" s="50">
        <f>T8*'Debit Inputs'!$F$11</f>
        <v>0</v>
      </c>
      <c r="V9" s="50">
        <f>U8*'Debit Inputs'!$F$11</f>
        <v>0</v>
      </c>
      <c r="W9" s="50">
        <f>V8*'Debit Inputs'!$F$11</f>
        <v>0</v>
      </c>
      <c r="X9" s="50">
        <f>W8*'Debit Inputs'!$F$11</f>
        <v>0</v>
      </c>
      <c r="Y9" s="50">
        <f>X8*'Debit Inputs'!$F$11</f>
        <v>0</v>
      </c>
      <c r="Z9" s="50">
        <f>Y8*'Debit Inputs'!$F$11</f>
        <v>0</v>
      </c>
      <c r="AA9" s="50">
        <f>Z8*'Debit Inputs'!$F$11</f>
        <v>0</v>
      </c>
      <c r="AB9" s="50">
        <f>AA8*'Debit Inputs'!$F$11</f>
        <v>0</v>
      </c>
      <c r="AC9" s="50">
        <f>AB8*'Debit Inputs'!$F$11</f>
        <v>0</v>
      </c>
      <c r="AD9" s="50">
        <f>AC8*'Debit Inputs'!$F$11</f>
        <v>0</v>
      </c>
      <c r="AE9" s="50">
        <f>AD8*'Debit Inputs'!$F$11</f>
        <v>0</v>
      </c>
      <c r="AF9" s="50">
        <f>AE8*'Debit Inputs'!$F$11</f>
        <v>0</v>
      </c>
      <c r="AG9" s="50">
        <f>AF8*'Debit Inputs'!$F$11</f>
        <v>0</v>
      </c>
      <c r="AH9" s="50">
        <f>AG8*'Debit Inputs'!$F$11</f>
        <v>0</v>
      </c>
      <c r="AI9" s="50">
        <f>AH8*'Debit Inputs'!$F$11</f>
        <v>0</v>
      </c>
      <c r="AJ9" s="51">
        <f t="shared" si="0"/>
        <v>0.33198088139999998</v>
      </c>
      <c r="AK9" s="140">
        <f t="shared" si="1"/>
        <v>0.29496071327953444</v>
      </c>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c r="CL9" s="2"/>
      <c r="CM9" s="2"/>
      <c r="CN9" s="2"/>
      <c r="CO9" s="2"/>
      <c r="CP9" s="2"/>
      <c r="CQ9" s="2"/>
      <c r="CR9" s="2"/>
      <c r="CS9" s="2"/>
      <c r="CT9" s="2"/>
      <c r="CU9" s="2"/>
      <c r="CV9" s="2"/>
      <c r="CW9" s="2"/>
      <c r="CX9" s="2"/>
      <c r="CY9" s="2"/>
      <c r="CZ9" s="2"/>
      <c r="DA9" s="2"/>
      <c r="DB9" s="2"/>
      <c r="DC9" s="2"/>
      <c r="DD9" s="2"/>
      <c r="DE9" s="2"/>
      <c r="DF9" s="2"/>
      <c r="DG9" s="2"/>
      <c r="DH9" s="2"/>
      <c r="DI9" s="2"/>
      <c r="DJ9" s="2"/>
      <c r="DK9" s="2"/>
      <c r="DL9" s="2"/>
      <c r="DM9" s="2"/>
      <c r="DN9" s="2"/>
      <c r="DO9" s="2"/>
      <c r="DP9" s="2"/>
      <c r="DQ9" s="2"/>
      <c r="DR9" s="2"/>
      <c r="DS9" s="2"/>
      <c r="DT9" s="2"/>
      <c r="DU9" s="2"/>
      <c r="DV9" s="2"/>
      <c r="DW9" s="2"/>
      <c r="DX9" s="2"/>
      <c r="DY9" s="2"/>
      <c r="DZ9" s="2"/>
      <c r="EA9" s="2"/>
      <c r="EB9" s="2"/>
      <c r="EC9" s="2"/>
      <c r="ED9" s="2"/>
      <c r="EE9" s="2"/>
      <c r="EF9" s="2"/>
      <c r="EG9" s="2"/>
      <c r="EH9" s="2"/>
      <c r="EI9" s="2"/>
      <c r="EJ9" s="2"/>
      <c r="EK9" s="2"/>
      <c r="EL9" s="2"/>
      <c r="EM9" s="2"/>
      <c r="EN9" s="2"/>
      <c r="EO9" s="2"/>
      <c r="EP9" s="2"/>
      <c r="EQ9" s="2"/>
      <c r="ER9" s="2"/>
      <c r="ES9" s="2"/>
      <c r="ET9" s="2"/>
      <c r="EU9" s="2"/>
      <c r="EV9" s="2"/>
      <c r="EW9" s="2"/>
      <c r="EX9" s="2"/>
      <c r="EY9" s="2"/>
      <c r="EZ9" s="2"/>
      <c r="FA9" s="2"/>
      <c r="FB9" s="2"/>
      <c r="FC9" s="2"/>
      <c r="FD9" s="2"/>
      <c r="FE9" s="2"/>
      <c r="FF9" s="2"/>
      <c r="FG9" s="2"/>
      <c r="FH9" s="2"/>
      <c r="FI9" s="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2"/>
      <c r="HY9" s="2"/>
      <c r="HZ9" s="2"/>
      <c r="IA9" s="2"/>
      <c r="IB9" s="2"/>
      <c r="IC9" s="2"/>
      <c r="ID9" s="2"/>
      <c r="IE9" s="2"/>
      <c r="IF9" s="2"/>
      <c r="IG9" s="2"/>
      <c r="IH9" s="2"/>
      <c r="II9" s="2"/>
      <c r="IJ9" s="2"/>
      <c r="IK9" s="2"/>
      <c r="IL9" s="2"/>
      <c r="IM9" s="2"/>
      <c r="IN9" s="2"/>
      <c r="IO9" s="2"/>
    </row>
    <row r="10" spans="2:249" x14ac:dyDescent="0.2">
      <c r="B10" s="58"/>
      <c r="C10" s="47">
        <f t="shared" si="2"/>
        <v>2023</v>
      </c>
      <c r="D10" s="43">
        <f>C10-'Debit Inputs'!$J$4</f>
        <v>5</v>
      </c>
      <c r="E10" s="44">
        <f>1/('Debit Inputs'!$J$5^D10)</f>
        <v>0.86260878438416411</v>
      </c>
      <c r="F10" s="42"/>
      <c r="G10" s="48"/>
      <c r="H10" s="48"/>
      <c r="I10" s="48"/>
      <c r="J10" s="70"/>
      <c r="K10" s="50">
        <f>J9*'Debit Inputs'!$F11</f>
        <v>0.28882336681799997</v>
      </c>
      <c r="L10" s="50">
        <f>K9*'Debit Inputs'!$F$11</f>
        <v>0</v>
      </c>
      <c r="M10" s="50">
        <f>L9*'Debit Inputs'!$F$11</f>
        <v>0</v>
      </c>
      <c r="N10" s="50">
        <f>M9*'Debit Inputs'!$F$11</f>
        <v>0</v>
      </c>
      <c r="O10" s="50">
        <f>N9*'Debit Inputs'!$F$11</f>
        <v>0</v>
      </c>
      <c r="P10" s="50">
        <f>O9*'Debit Inputs'!$F$11</f>
        <v>0</v>
      </c>
      <c r="Q10" s="50">
        <f>P9*'Debit Inputs'!$F$11</f>
        <v>0</v>
      </c>
      <c r="R10" s="50">
        <f>Q9*'Debit Inputs'!$F$11</f>
        <v>0</v>
      </c>
      <c r="S10" s="50">
        <f>R9*'Debit Inputs'!$F$11</f>
        <v>0</v>
      </c>
      <c r="T10" s="50">
        <f>S9*'Debit Inputs'!$F$11</f>
        <v>0</v>
      </c>
      <c r="U10" s="50">
        <f>T9*'Debit Inputs'!$F$11</f>
        <v>0</v>
      </c>
      <c r="V10" s="50">
        <f>U9*'Debit Inputs'!$F$11</f>
        <v>0</v>
      </c>
      <c r="W10" s="50">
        <f>V9*'Debit Inputs'!$F$11</f>
        <v>0</v>
      </c>
      <c r="X10" s="50">
        <f>W9*'Debit Inputs'!$F$11</f>
        <v>0</v>
      </c>
      <c r="Y10" s="50">
        <f>X9*'Debit Inputs'!$F$11</f>
        <v>0</v>
      </c>
      <c r="Z10" s="50">
        <f>Y9*'Debit Inputs'!$F$11</f>
        <v>0</v>
      </c>
      <c r="AA10" s="50">
        <f>Z9*'Debit Inputs'!$F$11</f>
        <v>0</v>
      </c>
      <c r="AB10" s="50">
        <f>AA9*'Debit Inputs'!$F$11</f>
        <v>0</v>
      </c>
      <c r="AC10" s="50">
        <f>AB9*'Debit Inputs'!$F$11</f>
        <v>0</v>
      </c>
      <c r="AD10" s="50">
        <f>AC9*'Debit Inputs'!$F$11</f>
        <v>0</v>
      </c>
      <c r="AE10" s="50">
        <f>AD9*'Debit Inputs'!$F$11</f>
        <v>0</v>
      </c>
      <c r="AF10" s="50">
        <f>AE9*'Debit Inputs'!$F$11</f>
        <v>0</v>
      </c>
      <c r="AG10" s="50">
        <f>AF9*'Debit Inputs'!$F$11</f>
        <v>0</v>
      </c>
      <c r="AH10" s="50">
        <f>AG9*'Debit Inputs'!$F$11</f>
        <v>0</v>
      </c>
      <c r="AI10" s="50">
        <f>AH9*'Debit Inputs'!$F$11</f>
        <v>0</v>
      </c>
      <c r="AJ10" s="51">
        <f t="shared" si="0"/>
        <v>0.28882336681799997</v>
      </c>
      <c r="AK10" s="140">
        <f t="shared" si="1"/>
        <v>0.24914157335261647</v>
      </c>
      <c r="AL10" s="2"/>
      <c r="AM10" s="2"/>
      <c r="AN10" s="2"/>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c r="CL10" s="2"/>
      <c r="CM10" s="2"/>
      <c r="CN10" s="2"/>
      <c r="CO10" s="2"/>
      <c r="CP10" s="2"/>
      <c r="CQ10" s="2"/>
      <c r="CR10" s="2"/>
      <c r="CS10" s="2"/>
      <c r="CT10" s="2"/>
      <c r="CU10" s="2"/>
      <c r="CV10" s="2"/>
      <c r="CW10" s="2"/>
      <c r="CX10" s="2"/>
      <c r="CY10" s="2"/>
      <c r="CZ10" s="2"/>
      <c r="DA10" s="2"/>
      <c r="DB10" s="2"/>
      <c r="DC10" s="2"/>
      <c r="DD10" s="2"/>
      <c r="DE10" s="2"/>
      <c r="DF10" s="2"/>
      <c r="DG10" s="2"/>
      <c r="DH10" s="2"/>
      <c r="DI10" s="2"/>
      <c r="DJ10" s="2"/>
      <c r="DK10" s="2"/>
      <c r="DL10" s="2"/>
      <c r="DM10" s="2"/>
      <c r="DN10" s="2"/>
      <c r="DO10" s="2"/>
      <c r="DP10" s="2"/>
      <c r="DQ10" s="2"/>
      <c r="DR10" s="2"/>
      <c r="DS10" s="2"/>
      <c r="DT10" s="2"/>
      <c r="DU10" s="2"/>
      <c r="DV10" s="2"/>
      <c r="DW10" s="2"/>
      <c r="DX10" s="2"/>
      <c r="DY10" s="2"/>
      <c r="DZ10" s="2"/>
      <c r="EA10" s="2"/>
      <c r="EB10" s="2"/>
      <c r="EC10" s="2"/>
      <c r="ED10" s="2"/>
      <c r="EE10" s="2"/>
      <c r="EF10" s="2"/>
      <c r="EG10" s="2"/>
      <c r="EH10" s="2"/>
      <c r="EI10" s="2"/>
      <c r="EJ10" s="2"/>
      <c r="EK10" s="2"/>
      <c r="EL10" s="2"/>
      <c r="EM10" s="2"/>
      <c r="EN10" s="2"/>
      <c r="EO10" s="2"/>
      <c r="EP10" s="2"/>
      <c r="EQ10" s="2"/>
      <c r="ER10" s="2"/>
      <c r="ES10" s="2"/>
      <c r="ET10" s="2"/>
      <c r="EU10" s="2"/>
      <c r="EV10" s="2"/>
      <c r="EW10" s="2"/>
      <c r="EX10" s="2"/>
      <c r="EY10" s="2"/>
      <c r="EZ10" s="2"/>
      <c r="FA10" s="2"/>
      <c r="FB10" s="2"/>
      <c r="FC10" s="2"/>
      <c r="FD10" s="2"/>
      <c r="FE10" s="2"/>
      <c r="FF10" s="2"/>
      <c r="FG10" s="2"/>
      <c r="FH10" s="2"/>
      <c r="FI10" s="2"/>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2"/>
      <c r="HY10" s="2"/>
      <c r="HZ10" s="2"/>
      <c r="IA10" s="2"/>
      <c r="IB10" s="2"/>
      <c r="IC10" s="2"/>
      <c r="ID10" s="2"/>
      <c r="IE10" s="2"/>
      <c r="IF10" s="2"/>
      <c r="IG10" s="2"/>
      <c r="IH10" s="2"/>
      <c r="II10" s="2"/>
      <c r="IJ10" s="2"/>
      <c r="IK10" s="2"/>
      <c r="IL10" s="2"/>
      <c r="IM10" s="2"/>
      <c r="IN10" s="2"/>
      <c r="IO10" s="2"/>
    </row>
    <row r="11" spans="2:249" x14ac:dyDescent="0.2">
      <c r="B11" s="58"/>
      <c r="C11" s="47">
        <f t="shared" si="2"/>
        <v>2024</v>
      </c>
      <c r="D11" s="43">
        <f>C11-'Debit Inputs'!$J$4</f>
        <v>6</v>
      </c>
      <c r="E11" s="44">
        <f>1/('Debit Inputs'!$J$5^D11)</f>
        <v>0.83748425668365445</v>
      </c>
      <c r="F11" s="42"/>
      <c r="G11" s="48"/>
      <c r="H11" s="48"/>
      <c r="I11" s="48"/>
      <c r="J11" s="70"/>
      <c r="K11" s="48"/>
      <c r="L11" s="50">
        <f>K10*'Debit Inputs'!$F$11</f>
        <v>0.25127632913165998</v>
      </c>
      <c r="M11" s="50">
        <f>L10*'Debit Inputs'!$F$11</f>
        <v>0</v>
      </c>
      <c r="N11" s="50">
        <f>M10*'Debit Inputs'!$F$11</f>
        <v>0</v>
      </c>
      <c r="O11" s="50">
        <f>N10*'Debit Inputs'!$F$11</f>
        <v>0</v>
      </c>
      <c r="P11" s="50">
        <f>O10*'Debit Inputs'!$F$11</f>
        <v>0</v>
      </c>
      <c r="Q11" s="50">
        <f>P10*'Debit Inputs'!$F$11</f>
        <v>0</v>
      </c>
      <c r="R11" s="50">
        <f>Q10*'Debit Inputs'!$F$11</f>
        <v>0</v>
      </c>
      <c r="S11" s="50">
        <f>R10*'Debit Inputs'!$F$11</f>
        <v>0</v>
      </c>
      <c r="T11" s="50">
        <f>S10*'Debit Inputs'!$F$11</f>
        <v>0</v>
      </c>
      <c r="U11" s="50">
        <f>T10*'Debit Inputs'!$F$11</f>
        <v>0</v>
      </c>
      <c r="V11" s="50">
        <f>U10*'Debit Inputs'!$F$11</f>
        <v>0</v>
      </c>
      <c r="W11" s="50">
        <f>V10*'Debit Inputs'!$F$11</f>
        <v>0</v>
      </c>
      <c r="X11" s="50">
        <f>W10*'Debit Inputs'!$F$11</f>
        <v>0</v>
      </c>
      <c r="Y11" s="50">
        <f>X10*'Debit Inputs'!$F$11</f>
        <v>0</v>
      </c>
      <c r="Z11" s="50">
        <f>Y10*'Debit Inputs'!$F$11</f>
        <v>0</v>
      </c>
      <c r="AA11" s="50">
        <f>Z10*'Debit Inputs'!$F$11</f>
        <v>0</v>
      </c>
      <c r="AB11" s="50">
        <f>AA10*'Debit Inputs'!$F$11</f>
        <v>0</v>
      </c>
      <c r="AC11" s="50">
        <f>AB10*'Debit Inputs'!$F$11</f>
        <v>0</v>
      </c>
      <c r="AD11" s="50">
        <f>AC10*'Debit Inputs'!$F$11</f>
        <v>0</v>
      </c>
      <c r="AE11" s="50">
        <f>AD10*'Debit Inputs'!$F$11</f>
        <v>0</v>
      </c>
      <c r="AF11" s="50">
        <f>AE10*'Debit Inputs'!$F$11</f>
        <v>0</v>
      </c>
      <c r="AG11" s="50">
        <f>AF10*'Debit Inputs'!$F$11</f>
        <v>0</v>
      </c>
      <c r="AH11" s="50">
        <f>AG10*'Debit Inputs'!$F$11</f>
        <v>0</v>
      </c>
      <c r="AI11" s="50">
        <f>AH10*'Debit Inputs'!$F$11</f>
        <v>0</v>
      </c>
      <c r="AJ11" s="51">
        <f t="shared" si="0"/>
        <v>0.25127632913165998</v>
      </c>
      <c r="AK11" s="140">
        <f t="shared" si="1"/>
        <v>0.21043996972502557</v>
      </c>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row>
    <row r="12" spans="2:249" x14ac:dyDescent="0.2">
      <c r="B12" s="58"/>
      <c r="C12" s="47">
        <f t="shared" si="2"/>
        <v>2025</v>
      </c>
      <c r="D12" s="43">
        <f>C12-'Debit Inputs'!$J$4</f>
        <v>7</v>
      </c>
      <c r="E12" s="44">
        <f>1/('Debit Inputs'!$J$5^D12)</f>
        <v>0.81309151134335378</v>
      </c>
      <c r="F12" s="42"/>
      <c r="G12" s="48"/>
      <c r="H12" s="48"/>
      <c r="I12" s="48"/>
      <c r="J12" s="70"/>
      <c r="K12" s="48"/>
      <c r="L12" s="48"/>
      <c r="M12" s="50">
        <f>L11*'Debit Inputs'!$F$11</f>
        <v>0.21861040634454418</v>
      </c>
      <c r="N12" s="50">
        <f>M11*'Debit Inputs'!$F$11</f>
        <v>0</v>
      </c>
      <c r="O12" s="50">
        <f>N11*'Debit Inputs'!$F$11</f>
        <v>0</v>
      </c>
      <c r="P12" s="50">
        <f>O11*'Debit Inputs'!$F$11</f>
        <v>0</v>
      </c>
      <c r="Q12" s="50">
        <f>P11*'Debit Inputs'!$F$11</f>
        <v>0</v>
      </c>
      <c r="R12" s="50">
        <f>Q11*'Debit Inputs'!$F$11</f>
        <v>0</v>
      </c>
      <c r="S12" s="50">
        <f>R11*'Debit Inputs'!$F$11</f>
        <v>0</v>
      </c>
      <c r="T12" s="50">
        <f>S11*'Debit Inputs'!$F$11</f>
        <v>0</v>
      </c>
      <c r="U12" s="50">
        <f>T11*'Debit Inputs'!$F$11</f>
        <v>0</v>
      </c>
      <c r="V12" s="50">
        <f>U11*'Debit Inputs'!$F$11</f>
        <v>0</v>
      </c>
      <c r="W12" s="50">
        <f>V11*'Debit Inputs'!$F$11</f>
        <v>0</v>
      </c>
      <c r="X12" s="50">
        <f>W11*'Debit Inputs'!$F$11</f>
        <v>0</v>
      </c>
      <c r="Y12" s="50">
        <f>X11*'Debit Inputs'!$F$11</f>
        <v>0</v>
      </c>
      <c r="Z12" s="50">
        <f>Y11*'Debit Inputs'!$F$11</f>
        <v>0</v>
      </c>
      <c r="AA12" s="50">
        <f>Z11*'Debit Inputs'!$F$11</f>
        <v>0</v>
      </c>
      <c r="AB12" s="50">
        <f>AA11*'Debit Inputs'!$F$11</f>
        <v>0</v>
      </c>
      <c r="AC12" s="50">
        <f>AB11*'Debit Inputs'!$F$11</f>
        <v>0</v>
      </c>
      <c r="AD12" s="50">
        <f>AC11*'Debit Inputs'!$F$11</f>
        <v>0</v>
      </c>
      <c r="AE12" s="50">
        <f>AD11*'Debit Inputs'!$F$11</f>
        <v>0</v>
      </c>
      <c r="AF12" s="50">
        <f>AE11*'Debit Inputs'!$F$11</f>
        <v>0</v>
      </c>
      <c r="AG12" s="50">
        <f>AF11*'Debit Inputs'!$F$11</f>
        <v>0</v>
      </c>
      <c r="AH12" s="50">
        <f>AG11*'Debit Inputs'!$F$11</f>
        <v>0</v>
      </c>
      <c r="AI12" s="50">
        <f>AH11*'Debit Inputs'!$F$11</f>
        <v>0</v>
      </c>
      <c r="AJ12" s="51">
        <f t="shared" si="0"/>
        <v>0.21861040634454418</v>
      </c>
      <c r="AK12" s="140">
        <f t="shared" si="1"/>
        <v>0.17775026569007013</v>
      </c>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row>
    <row r="13" spans="2:249" x14ac:dyDescent="0.2">
      <c r="B13" s="58"/>
      <c r="C13" s="47">
        <f t="shared" si="2"/>
        <v>2026</v>
      </c>
      <c r="D13" s="43">
        <f>C13-'Debit Inputs'!$J$4</f>
        <v>8</v>
      </c>
      <c r="E13" s="44">
        <f>1/('Debit Inputs'!$J$5^D13)</f>
        <v>0.78940923431393573</v>
      </c>
      <c r="F13" s="42"/>
      <c r="G13" s="48"/>
      <c r="H13" s="48"/>
      <c r="I13" s="48"/>
      <c r="J13" s="70"/>
      <c r="K13" s="48"/>
      <c r="L13" s="48"/>
      <c r="M13" s="48"/>
      <c r="N13" s="50">
        <f>M12*'Debit Inputs'!$F$11</f>
        <v>0.19019105351975343</v>
      </c>
      <c r="O13" s="50">
        <f>N12*'Debit Inputs'!$F$11</f>
        <v>0</v>
      </c>
      <c r="P13" s="50">
        <f>O12*'Debit Inputs'!$F$11</f>
        <v>0</v>
      </c>
      <c r="Q13" s="50">
        <f>P12*'Debit Inputs'!$F$11</f>
        <v>0</v>
      </c>
      <c r="R13" s="50">
        <f>Q12*'Debit Inputs'!$F$11</f>
        <v>0</v>
      </c>
      <c r="S13" s="50">
        <f>R12*'Debit Inputs'!$F$11</f>
        <v>0</v>
      </c>
      <c r="T13" s="50">
        <f>S12*'Debit Inputs'!$F$11</f>
        <v>0</v>
      </c>
      <c r="U13" s="50">
        <f>T12*'Debit Inputs'!$F$11</f>
        <v>0</v>
      </c>
      <c r="V13" s="50">
        <f>U12*'Debit Inputs'!$F$11</f>
        <v>0</v>
      </c>
      <c r="W13" s="50">
        <f>V12*'Debit Inputs'!$F$11</f>
        <v>0</v>
      </c>
      <c r="X13" s="50">
        <f>W12*'Debit Inputs'!$F$11</f>
        <v>0</v>
      </c>
      <c r="Y13" s="50">
        <f>X12*'Debit Inputs'!$F$11</f>
        <v>0</v>
      </c>
      <c r="Z13" s="50">
        <f>Y12*'Debit Inputs'!$F$11</f>
        <v>0</v>
      </c>
      <c r="AA13" s="50">
        <f>Z12*'Debit Inputs'!$F$11</f>
        <v>0</v>
      </c>
      <c r="AB13" s="50">
        <f>AA12*'Debit Inputs'!$F$11</f>
        <v>0</v>
      </c>
      <c r="AC13" s="50">
        <f>AB12*'Debit Inputs'!$F$11</f>
        <v>0</v>
      </c>
      <c r="AD13" s="50">
        <f>AC12*'Debit Inputs'!$F$11</f>
        <v>0</v>
      </c>
      <c r="AE13" s="50">
        <f>AD12*'Debit Inputs'!$F$11</f>
        <v>0</v>
      </c>
      <c r="AF13" s="50">
        <f>AE12*'Debit Inputs'!$F$11</f>
        <v>0</v>
      </c>
      <c r="AG13" s="50">
        <f>AF12*'Debit Inputs'!$F$11</f>
        <v>0</v>
      </c>
      <c r="AH13" s="50">
        <f>AG12*'Debit Inputs'!$F$11</f>
        <v>0</v>
      </c>
      <c r="AI13" s="50">
        <f>AH12*'Debit Inputs'!$F$11</f>
        <v>0</v>
      </c>
      <c r="AJ13" s="51">
        <f t="shared" si="0"/>
        <v>0.19019105351975343</v>
      </c>
      <c r="AK13" s="140">
        <f t="shared" si="1"/>
        <v>0.15013857393238933</v>
      </c>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row>
    <row r="14" spans="2:249" x14ac:dyDescent="0.2">
      <c r="B14" s="58"/>
      <c r="C14" s="47">
        <f t="shared" si="2"/>
        <v>2027</v>
      </c>
      <c r="D14" s="43">
        <f>C14-'Debit Inputs'!$J$4</f>
        <v>9</v>
      </c>
      <c r="E14" s="44">
        <f>1/('Debit Inputs'!$J$5^D14)</f>
        <v>0.76641673234362695</v>
      </c>
      <c r="F14" s="42"/>
      <c r="G14" s="48"/>
      <c r="H14" s="48"/>
      <c r="I14" s="52"/>
      <c r="J14" s="70"/>
      <c r="K14" s="48"/>
      <c r="L14" s="48"/>
      <c r="M14" s="48"/>
      <c r="N14" s="48"/>
      <c r="O14" s="50">
        <f>N13*'Debit Inputs'!$F$11</f>
        <v>0.16546621656218549</v>
      </c>
      <c r="P14" s="50">
        <f>O13*'Debit Inputs'!$F$11</f>
        <v>0</v>
      </c>
      <c r="Q14" s="50">
        <f>P13*'Debit Inputs'!$F$11</f>
        <v>0</v>
      </c>
      <c r="R14" s="50">
        <f>Q13*'Debit Inputs'!$F$11</f>
        <v>0</v>
      </c>
      <c r="S14" s="50">
        <f>R13*'Debit Inputs'!$F$11</f>
        <v>0</v>
      </c>
      <c r="T14" s="50">
        <f>S13*'Debit Inputs'!$F$11</f>
        <v>0</v>
      </c>
      <c r="U14" s="50">
        <f>T13*'Debit Inputs'!$F$11</f>
        <v>0</v>
      </c>
      <c r="V14" s="50">
        <f>U13*'Debit Inputs'!$F$11</f>
        <v>0</v>
      </c>
      <c r="W14" s="50">
        <f>V13*'Debit Inputs'!$F$11</f>
        <v>0</v>
      </c>
      <c r="X14" s="50">
        <f>W13*'Debit Inputs'!$F$11</f>
        <v>0</v>
      </c>
      <c r="Y14" s="50">
        <f>X13*'Debit Inputs'!$F$11</f>
        <v>0</v>
      </c>
      <c r="Z14" s="50">
        <f>Y13*'Debit Inputs'!$F$11</f>
        <v>0</v>
      </c>
      <c r="AA14" s="50">
        <f>Z13*'Debit Inputs'!$F$11</f>
        <v>0</v>
      </c>
      <c r="AB14" s="50">
        <f>AA13*'Debit Inputs'!$F$11</f>
        <v>0</v>
      </c>
      <c r="AC14" s="50">
        <f>AB13*'Debit Inputs'!$F$11</f>
        <v>0</v>
      </c>
      <c r="AD14" s="50">
        <f>AC13*'Debit Inputs'!$F$11</f>
        <v>0</v>
      </c>
      <c r="AE14" s="50">
        <f>AD13*'Debit Inputs'!$F$11</f>
        <v>0</v>
      </c>
      <c r="AF14" s="50">
        <f>AE13*'Debit Inputs'!$F$11</f>
        <v>0</v>
      </c>
      <c r="AG14" s="50">
        <f>AF13*'Debit Inputs'!$F$11</f>
        <v>0</v>
      </c>
      <c r="AH14" s="50">
        <f>AG13*'Debit Inputs'!$F$11</f>
        <v>0</v>
      </c>
      <c r="AI14" s="50">
        <f>AH13*'Debit Inputs'!$F$11</f>
        <v>0</v>
      </c>
      <c r="AJ14" s="51">
        <f t="shared" si="0"/>
        <v>0.16546621656218549</v>
      </c>
      <c r="AK14" s="140">
        <f t="shared" si="1"/>
        <v>0.12681607701085312</v>
      </c>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c r="CN14" s="2"/>
      <c r="CO14" s="2"/>
      <c r="CP14" s="2"/>
      <c r="CQ14" s="2"/>
      <c r="CR14" s="2"/>
      <c r="CS14" s="2"/>
      <c r="CT14" s="2"/>
      <c r="CU14" s="2"/>
      <c r="CV14" s="2"/>
      <c r="CW14" s="2"/>
      <c r="CX14" s="2"/>
      <c r="CY14" s="2"/>
      <c r="CZ14" s="2"/>
      <c r="DA14" s="2"/>
      <c r="DB14" s="2"/>
      <c r="DC14" s="2"/>
      <c r="DD14" s="2"/>
      <c r="DE14" s="2"/>
      <c r="DF14" s="2"/>
      <c r="DG14" s="2"/>
      <c r="DH14" s="2"/>
      <c r="DI14" s="2"/>
      <c r="DJ14" s="2"/>
      <c r="DK14" s="2"/>
      <c r="DL14" s="2"/>
      <c r="DM14" s="2"/>
      <c r="DN14" s="2"/>
      <c r="DO14" s="2"/>
      <c r="DP14" s="2"/>
      <c r="DQ14" s="2"/>
      <c r="DR14" s="2"/>
      <c r="DS14" s="2"/>
      <c r="DT14" s="2"/>
      <c r="DU14" s="2"/>
      <c r="DV14" s="2"/>
      <c r="DW14" s="2"/>
      <c r="DX14" s="2"/>
      <c r="DY14" s="2"/>
      <c r="DZ14" s="2"/>
      <c r="EA14" s="2"/>
      <c r="EB14" s="2"/>
      <c r="EC14" s="2"/>
      <c r="ED14" s="2"/>
      <c r="EE14" s="2"/>
      <c r="EF14" s="2"/>
      <c r="EG14" s="2"/>
      <c r="EH14" s="2"/>
      <c r="EI14" s="2"/>
      <c r="EJ14" s="2"/>
      <c r="EK14" s="2"/>
      <c r="EL14" s="2"/>
      <c r="EM14" s="2"/>
      <c r="EN14" s="2"/>
      <c r="EO14" s="2"/>
      <c r="EP14" s="2"/>
      <c r="EQ14" s="2"/>
      <c r="ER14" s="2"/>
      <c r="ES14" s="2"/>
      <c r="ET14" s="2"/>
      <c r="EU14" s="2"/>
      <c r="EV14" s="2"/>
      <c r="EW14" s="2"/>
      <c r="EX14" s="2"/>
      <c r="EY14" s="2"/>
      <c r="EZ14" s="2"/>
      <c r="FA14" s="2"/>
      <c r="FB14" s="2"/>
      <c r="FC14" s="2"/>
      <c r="FD14" s="2"/>
      <c r="FE14" s="2"/>
      <c r="FF14" s="2"/>
      <c r="FG14" s="2"/>
      <c r="FH14" s="2"/>
      <c r="FI14" s="2"/>
      <c r="FJ14" s="2"/>
      <c r="FK14" s="2"/>
      <c r="FL14" s="2"/>
      <c r="FM14" s="2"/>
      <c r="FN14" s="2"/>
      <c r="FO14" s="2"/>
      <c r="FP14" s="2"/>
      <c r="FQ14" s="2"/>
      <c r="FR14" s="2"/>
      <c r="FS14" s="2"/>
      <c r="FT14" s="2"/>
      <c r="FU14" s="2"/>
      <c r="FV14" s="2"/>
      <c r="FW14" s="2"/>
      <c r="FX14" s="2"/>
      <c r="FY14" s="2"/>
      <c r="FZ14" s="2"/>
      <c r="GA14" s="2"/>
      <c r="GB14" s="2"/>
      <c r="GC14" s="2"/>
      <c r="GD14" s="2"/>
      <c r="GE14" s="2"/>
      <c r="GF14" s="2"/>
      <c r="GG14" s="2"/>
      <c r="GH14" s="2"/>
      <c r="GI14" s="2"/>
      <c r="GJ14" s="2"/>
      <c r="GK14" s="2"/>
      <c r="GL14" s="2"/>
      <c r="GM14" s="2"/>
      <c r="GN14" s="2"/>
      <c r="GO14" s="2"/>
      <c r="GP14" s="2"/>
      <c r="GQ14" s="2"/>
      <c r="GR14" s="2"/>
      <c r="GS14" s="2"/>
      <c r="GT14" s="2"/>
      <c r="GU14" s="2"/>
      <c r="GV14" s="2"/>
      <c r="GW14" s="2"/>
      <c r="GX14" s="2"/>
      <c r="GY14" s="2"/>
      <c r="GZ14" s="2"/>
      <c r="HA14" s="2"/>
      <c r="HB14" s="2"/>
      <c r="HC14" s="2"/>
      <c r="HD14" s="2"/>
      <c r="HE14" s="2"/>
      <c r="HF14" s="2"/>
      <c r="HG14" s="2"/>
      <c r="HH14" s="2"/>
      <c r="HI14" s="2"/>
      <c r="HJ14" s="2"/>
      <c r="HK14" s="2"/>
      <c r="HL14" s="2"/>
      <c r="HM14" s="2"/>
      <c r="HN14" s="2"/>
      <c r="HO14" s="2"/>
      <c r="HP14" s="2"/>
      <c r="HQ14" s="2"/>
      <c r="HR14" s="2"/>
      <c r="HS14" s="2"/>
      <c r="HT14" s="2"/>
      <c r="HU14" s="2"/>
      <c r="HV14" s="2"/>
      <c r="HW14" s="2"/>
      <c r="HX14" s="2"/>
      <c r="HY14" s="2"/>
      <c r="HZ14" s="2"/>
      <c r="IA14" s="2"/>
      <c r="IB14" s="2"/>
      <c r="IC14" s="2"/>
      <c r="ID14" s="2"/>
      <c r="IE14" s="2"/>
      <c r="IF14" s="2"/>
      <c r="IG14" s="2"/>
      <c r="IH14" s="2"/>
      <c r="II14" s="2"/>
      <c r="IJ14" s="2"/>
      <c r="IK14" s="2"/>
      <c r="IL14" s="2"/>
      <c r="IM14" s="2"/>
      <c r="IN14" s="2"/>
      <c r="IO14" s="2"/>
    </row>
    <row r="15" spans="2:249" x14ac:dyDescent="0.2">
      <c r="B15" s="58"/>
      <c r="C15" s="47">
        <f t="shared" si="2"/>
        <v>2028</v>
      </c>
      <c r="D15" s="43">
        <f>C15-'Debit Inputs'!$J$4</f>
        <v>10</v>
      </c>
      <c r="E15" s="44">
        <f>1/('Debit Inputs'!$J$5^D15)</f>
        <v>0.74409391489672516</v>
      </c>
      <c r="F15" s="42"/>
      <c r="G15" s="48"/>
      <c r="H15" s="48"/>
      <c r="I15" s="48"/>
      <c r="J15" s="70"/>
      <c r="K15" s="48"/>
      <c r="L15" s="48"/>
      <c r="M15" s="48"/>
      <c r="N15" s="48"/>
      <c r="O15" s="48"/>
      <c r="P15" s="50">
        <f>O14*'Debit Inputs'!$F$11</f>
        <v>0.14395560840910138</v>
      </c>
      <c r="Q15" s="50">
        <f>P14*'Debit Inputs'!$F$11</f>
        <v>0</v>
      </c>
      <c r="R15" s="50">
        <f>Q14*'Debit Inputs'!$F$11</f>
        <v>0</v>
      </c>
      <c r="S15" s="50">
        <f>R14*'Debit Inputs'!$F$11</f>
        <v>0</v>
      </c>
      <c r="T15" s="50">
        <f>S14*'Debit Inputs'!$F$11</f>
        <v>0</v>
      </c>
      <c r="U15" s="50">
        <f>T14*'Debit Inputs'!$F$11</f>
        <v>0</v>
      </c>
      <c r="V15" s="50">
        <f>U14*'Debit Inputs'!$F$11</f>
        <v>0</v>
      </c>
      <c r="W15" s="50">
        <f>V14*'Debit Inputs'!$F$11</f>
        <v>0</v>
      </c>
      <c r="X15" s="50">
        <f>W14*'Debit Inputs'!$F$11</f>
        <v>0</v>
      </c>
      <c r="Y15" s="50">
        <f>X14*'Debit Inputs'!$F$11</f>
        <v>0</v>
      </c>
      <c r="Z15" s="50">
        <f>Y14*'Debit Inputs'!$F$11</f>
        <v>0</v>
      </c>
      <c r="AA15" s="50">
        <f>Z14*'Debit Inputs'!$F$11</f>
        <v>0</v>
      </c>
      <c r="AB15" s="50">
        <f>AA14*'Debit Inputs'!$F$11</f>
        <v>0</v>
      </c>
      <c r="AC15" s="50">
        <f>AB14*'Debit Inputs'!$F$11</f>
        <v>0</v>
      </c>
      <c r="AD15" s="50">
        <f>AC14*'Debit Inputs'!$F$11</f>
        <v>0</v>
      </c>
      <c r="AE15" s="50">
        <f>AD14*'Debit Inputs'!$F$11</f>
        <v>0</v>
      </c>
      <c r="AF15" s="50">
        <f>AE14*'Debit Inputs'!$F$11</f>
        <v>0</v>
      </c>
      <c r="AG15" s="50">
        <f>AF14*'Debit Inputs'!$F$11</f>
        <v>0</v>
      </c>
      <c r="AH15" s="50">
        <f>AG14*'Debit Inputs'!$F$11</f>
        <v>0</v>
      </c>
      <c r="AI15" s="50">
        <f>AH14*'Debit Inputs'!$F$11</f>
        <v>0</v>
      </c>
      <c r="AJ15" s="51">
        <f t="shared" si="0"/>
        <v>0.14395560840910138</v>
      </c>
      <c r="AK15" s="140">
        <f t="shared" si="1"/>
        <v>0.10711649223246818</v>
      </c>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row>
    <row r="16" spans="2:249" x14ac:dyDescent="0.2">
      <c r="B16" s="58"/>
      <c r="C16" s="47">
        <f t="shared" si="2"/>
        <v>2029</v>
      </c>
      <c r="D16" s="43">
        <f>C16-'Debit Inputs'!$J$4</f>
        <v>11</v>
      </c>
      <c r="E16" s="44">
        <f>1/('Debit Inputs'!$J$5^D16)</f>
        <v>0.72242127659876232</v>
      </c>
      <c r="F16" s="42"/>
      <c r="G16" s="48"/>
      <c r="H16" s="48"/>
      <c r="I16" s="48"/>
      <c r="J16" s="70"/>
      <c r="K16" s="48"/>
      <c r="L16" s="48"/>
      <c r="M16" s="48"/>
      <c r="N16" s="48"/>
      <c r="O16" s="48"/>
      <c r="P16" s="48"/>
      <c r="Q16" s="50">
        <f>P15*'Debit Inputs'!$F$11</f>
        <v>0.12524137931591819</v>
      </c>
      <c r="R16" s="50">
        <f>Q15*'Debit Inputs'!$F$11</f>
        <v>0</v>
      </c>
      <c r="S16" s="50">
        <f>R15*'Debit Inputs'!$F$11</f>
        <v>0</v>
      </c>
      <c r="T16" s="50">
        <f>S15*'Debit Inputs'!$F$11</f>
        <v>0</v>
      </c>
      <c r="U16" s="50">
        <f>T15*'Debit Inputs'!$F$11</f>
        <v>0</v>
      </c>
      <c r="V16" s="50">
        <f>U15*'Debit Inputs'!$F$11</f>
        <v>0</v>
      </c>
      <c r="W16" s="50">
        <f>V15*'Debit Inputs'!$F$11</f>
        <v>0</v>
      </c>
      <c r="X16" s="50">
        <f>W15*'Debit Inputs'!$F$11</f>
        <v>0</v>
      </c>
      <c r="Y16" s="50">
        <f>X15*'Debit Inputs'!$F$11</f>
        <v>0</v>
      </c>
      <c r="Z16" s="50">
        <f>Y15*'Debit Inputs'!$F$11</f>
        <v>0</v>
      </c>
      <c r="AA16" s="50">
        <f>Z15*'Debit Inputs'!$F$11</f>
        <v>0</v>
      </c>
      <c r="AB16" s="50">
        <f>AA15*'Debit Inputs'!$F$11</f>
        <v>0</v>
      </c>
      <c r="AC16" s="50">
        <f>AB15*'Debit Inputs'!$F$11</f>
        <v>0</v>
      </c>
      <c r="AD16" s="50">
        <f>AC15*'Debit Inputs'!$F$11</f>
        <v>0</v>
      </c>
      <c r="AE16" s="50">
        <f>AD15*'Debit Inputs'!$F$11</f>
        <v>0</v>
      </c>
      <c r="AF16" s="50">
        <f>AE15*'Debit Inputs'!$F$11</f>
        <v>0</v>
      </c>
      <c r="AG16" s="50">
        <f>AF15*'Debit Inputs'!$F$11</f>
        <v>0</v>
      </c>
      <c r="AH16" s="50">
        <f>AG15*'Debit Inputs'!$F$11</f>
        <v>0</v>
      </c>
      <c r="AI16" s="50">
        <f>AH15*'Debit Inputs'!$F$11</f>
        <v>0</v>
      </c>
      <c r="AJ16" s="51">
        <f t="shared" si="0"/>
        <v>0.12524137931591819</v>
      </c>
      <c r="AK16" s="140">
        <f t="shared" si="1"/>
        <v>9.0477037128395443E-2</v>
      </c>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row>
    <row r="17" spans="1:249" x14ac:dyDescent="0.2">
      <c r="B17" s="58"/>
      <c r="C17" s="47">
        <f t="shared" si="2"/>
        <v>2030</v>
      </c>
      <c r="D17" s="43">
        <f>C17-'Debit Inputs'!$J$4</f>
        <v>12</v>
      </c>
      <c r="E17" s="44">
        <f>1/('Debit Inputs'!$J$5^D17)</f>
        <v>0.70137988019297326</v>
      </c>
      <c r="F17" s="42"/>
      <c r="G17" s="48"/>
      <c r="H17" s="48"/>
      <c r="I17" s="48"/>
      <c r="J17" s="70"/>
      <c r="K17" s="48"/>
      <c r="L17" s="48"/>
      <c r="M17" s="48"/>
      <c r="N17" s="48"/>
      <c r="O17" s="48"/>
      <c r="P17" s="48"/>
      <c r="Q17" s="48"/>
      <c r="R17" s="50">
        <f>Q16*'Debit Inputs'!$F$11</f>
        <v>0.10896000000484883</v>
      </c>
      <c r="S17" s="50">
        <f>R16*'Debit Inputs'!$F$11</f>
        <v>0</v>
      </c>
      <c r="T17" s="50">
        <f>S16*'Debit Inputs'!$F$11</f>
        <v>0</v>
      </c>
      <c r="U17" s="50">
        <f>T16*'Debit Inputs'!$F$11</f>
        <v>0</v>
      </c>
      <c r="V17" s="50">
        <f>U16*'Debit Inputs'!$F$11</f>
        <v>0</v>
      </c>
      <c r="W17" s="50">
        <f>V16*'Debit Inputs'!$F$11</f>
        <v>0</v>
      </c>
      <c r="X17" s="50">
        <f>W16*'Debit Inputs'!$F$11</f>
        <v>0</v>
      </c>
      <c r="Y17" s="50">
        <f>X16*'Debit Inputs'!$F$11</f>
        <v>0</v>
      </c>
      <c r="Z17" s="50">
        <f>Y16*'Debit Inputs'!$F$11</f>
        <v>0</v>
      </c>
      <c r="AA17" s="50">
        <f>Z16*'Debit Inputs'!$F$11</f>
        <v>0</v>
      </c>
      <c r="AB17" s="50">
        <f>AA16*'Debit Inputs'!$F$11</f>
        <v>0</v>
      </c>
      <c r="AC17" s="50">
        <f>AB16*'Debit Inputs'!$F$11</f>
        <v>0</v>
      </c>
      <c r="AD17" s="50">
        <f>AC16*'Debit Inputs'!$F$11</f>
        <v>0</v>
      </c>
      <c r="AE17" s="50">
        <f>AD16*'Debit Inputs'!$F$11</f>
        <v>0</v>
      </c>
      <c r="AF17" s="50">
        <f>AE16*'Debit Inputs'!$F$11</f>
        <v>0</v>
      </c>
      <c r="AG17" s="50">
        <f>AF16*'Debit Inputs'!$F$11</f>
        <v>0</v>
      </c>
      <c r="AH17" s="50">
        <f>AG16*'Debit Inputs'!$F$11</f>
        <v>0</v>
      </c>
      <c r="AI17" s="50">
        <f>AH16*'Debit Inputs'!$F$11</f>
        <v>0</v>
      </c>
      <c r="AJ17" s="51">
        <f t="shared" si="0"/>
        <v>0.10896000000484883</v>
      </c>
      <c r="AK17" s="140">
        <f t="shared" si="1"/>
        <v>7.6422351749227235E-2</v>
      </c>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2"/>
      <c r="CZ17" s="2"/>
      <c r="DA17" s="2"/>
      <c r="DB17" s="2"/>
      <c r="DC17" s="2"/>
      <c r="DD17" s="2"/>
      <c r="DE17" s="2"/>
      <c r="DF17" s="2"/>
      <c r="DG17" s="2"/>
      <c r="DH17" s="2"/>
      <c r="DI17" s="2"/>
      <c r="DJ17" s="2"/>
      <c r="DK17" s="2"/>
      <c r="DL17" s="2"/>
      <c r="DM17" s="2"/>
      <c r="DN17" s="2"/>
      <c r="DO17" s="2"/>
      <c r="DP17" s="2"/>
      <c r="DQ17" s="2"/>
      <c r="DR17" s="2"/>
      <c r="DS17" s="2"/>
      <c r="DT17" s="2"/>
      <c r="DU17" s="2"/>
      <c r="DV17" s="2"/>
      <c r="DW17" s="2"/>
      <c r="DX17" s="2"/>
      <c r="DY17" s="2"/>
      <c r="DZ17" s="2"/>
      <c r="EA17" s="2"/>
      <c r="EB17" s="2"/>
      <c r="EC17" s="2"/>
      <c r="ED17" s="2"/>
      <c r="EE17" s="2"/>
      <c r="EF17" s="2"/>
      <c r="EG17" s="2"/>
      <c r="EH17" s="2"/>
      <c r="EI17" s="2"/>
      <c r="EJ17" s="2"/>
      <c r="EK17" s="2"/>
      <c r="EL17" s="2"/>
      <c r="EM17" s="2"/>
      <c r="EN17" s="2"/>
      <c r="EO17" s="2"/>
      <c r="EP17" s="2"/>
      <c r="EQ17" s="2"/>
      <c r="ER17" s="2"/>
      <c r="ES17" s="2"/>
      <c r="ET17" s="2"/>
      <c r="EU17" s="2"/>
      <c r="EV17" s="2"/>
      <c r="EW17" s="2"/>
      <c r="EX17" s="2"/>
      <c r="EY17" s="2"/>
      <c r="EZ17" s="2"/>
      <c r="FA17" s="2"/>
      <c r="FB17" s="2"/>
      <c r="FC17" s="2"/>
      <c r="FD17" s="2"/>
      <c r="FE17" s="2"/>
      <c r="FF17" s="2"/>
      <c r="FG17" s="2"/>
      <c r="FH17" s="2"/>
      <c r="FI17" s="2"/>
      <c r="FJ17" s="2"/>
      <c r="FK17" s="2"/>
      <c r="FL17" s="2"/>
      <c r="FM17" s="2"/>
      <c r="FN17" s="2"/>
      <c r="FO17" s="2"/>
      <c r="FP17" s="2"/>
      <c r="FQ17" s="2"/>
      <c r="FR17" s="2"/>
      <c r="FS17" s="2"/>
      <c r="FT17" s="2"/>
      <c r="FU17" s="2"/>
      <c r="FV17" s="2"/>
      <c r="FW17" s="2"/>
      <c r="FX17" s="2"/>
      <c r="FY17" s="2"/>
      <c r="FZ17" s="2"/>
      <c r="GA17" s="2"/>
      <c r="GB17" s="2"/>
      <c r="GC17" s="2"/>
      <c r="GD17" s="2"/>
      <c r="GE17" s="2"/>
      <c r="GF17" s="2"/>
      <c r="GG17" s="2"/>
      <c r="GH17" s="2"/>
      <c r="GI17" s="2"/>
      <c r="GJ17" s="2"/>
      <c r="GK17" s="2"/>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2"/>
      <c r="IF17" s="2"/>
      <c r="IG17" s="2"/>
      <c r="IH17" s="2"/>
      <c r="II17" s="2"/>
      <c r="IJ17" s="2"/>
      <c r="IK17" s="2"/>
      <c r="IL17" s="2"/>
      <c r="IM17" s="2"/>
      <c r="IN17" s="2"/>
      <c r="IO17" s="2"/>
    </row>
    <row r="18" spans="1:249" x14ac:dyDescent="0.2">
      <c r="B18" s="58"/>
      <c r="C18" s="47">
        <f t="shared" si="2"/>
        <v>2031</v>
      </c>
      <c r="D18" s="43">
        <f>C18-'Debit Inputs'!$J$4</f>
        <v>13</v>
      </c>
      <c r="E18" s="44">
        <f>1/('Debit Inputs'!$J$5^D18)</f>
        <v>0.68095133999317792</v>
      </c>
      <c r="F18" s="42"/>
      <c r="G18" s="48"/>
      <c r="H18" s="48"/>
      <c r="I18" s="48"/>
      <c r="J18" s="70"/>
      <c r="K18" s="48"/>
      <c r="L18" s="48"/>
      <c r="M18" s="48"/>
      <c r="N18" s="48"/>
      <c r="O18" s="48"/>
      <c r="P18" s="48"/>
      <c r="Q18" s="48"/>
      <c r="R18" s="48"/>
      <c r="S18" s="50">
        <f>R17*'Debit Inputs'!$F$11</f>
        <v>9.4795200004218483E-2</v>
      </c>
      <c r="T18" s="50">
        <f>S17*'Debit Inputs'!$F$11</f>
        <v>0</v>
      </c>
      <c r="U18" s="50">
        <f>T17*'Debit Inputs'!$F$11</f>
        <v>0</v>
      </c>
      <c r="V18" s="50">
        <f>U17*'Debit Inputs'!$F$11</f>
        <v>0</v>
      </c>
      <c r="W18" s="50">
        <f>V17*'Debit Inputs'!$F$11</f>
        <v>0</v>
      </c>
      <c r="X18" s="50">
        <f>W17*'Debit Inputs'!$F$11</f>
        <v>0</v>
      </c>
      <c r="Y18" s="50">
        <f>X17*'Debit Inputs'!$F$11</f>
        <v>0</v>
      </c>
      <c r="Z18" s="50">
        <f>Y17*'Debit Inputs'!$F$11</f>
        <v>0</v>
      </c>
      <c r="AA18" s="50">
        <f>Z17*'Debit Inputs'!$F$11</f>
        <v>0</v>
      </c>
      <c r="AB18" s="50">
        <f>AA17*'Debit Inputs'!$F$11</f>
        <v>0</v>
      </c>
      <c r="AC18" s="50">
        <f>AB17*'Debit Inputs'!$F$11</f>
        <v>0</v>
      </c>
      <c r="AD18" s="50">
        <f>AC17*'Debit Inputs'!$F$11</f>
        <v>0</v>
      </c>
      <c r="AE18" s="50">
        <f>AD17*'Debit Inputs'!$F$11</f>
        <v>0</v>
      </c>
      <c r="AF18" s="50">
        <f>AE17*'Debit Inputs'!$F$11</f>
        <v>0</v>
      </c>
      <c r="AG18" s="50">
        <f>AF17*'Debit Inputs'!$F$11</f>
        <v>0</v>
      </c>
      <c r="AH18" s="50">
        <f>AG17*'Debit Inputs'!$F$11</f>
        <v>0</v>
      </c>
      <c r="AI18" s="50">
        <f>AH17*'Debit Inputs'!$F$11</f>
        <v>0</v>
      </c>
      <c r="AJ18" s="51">
        <f t="shared" si="0"/>
        <v>9.4795200004218483E-2</v>
      </c>
      <c r="AK18" s="140">
        <f t="shared" si="1"/>
        <v>6.4550918467793886E-2</v>
      </c>
      <c r="AL18" s="2"/>
      <c r="AM18" s="2"/>
      <c r="AN18" s="2"/>
      <c r="AO18" s="2"/>
      <c r="AP18" s="2"/>
      <c r="AQ18" s="2"/>
      <c r="AR18" s="2"/>
      <c r="AS18" s="2"/>
      <c r="AT18" s="2"/>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row>
    <row r="19" spans="1:249" x14ac:dyDescent="0.2">
      <c r="B19" s="58"/>
      <c r="C19" s="47">
        <f t="shared" si="2"/>
        <v>2032</v>
      </c>
      <c r="D19" s="43">
        <f>C19-'Debit Inputs'!$J$4</f>
        <v>14</v>
      </c>
      <c r="E19" s="44">
        <f>1/('Debit Inputs'!$J$5^D19)</f>
        <v>0.66111780581861923</v>
      </c>
      <c r="F19" s="42"/>
      <c r="G19" s="48"/>
      <c r="H19" s="48"/>
      <c r="I19" s="48"/>
      <c r="J19" s="70"/>
      <c r="K19" s="48"/>
      <c r="L19" s="48"/>
      <c r="M19" s="48"/>
      <c r="N19" s="48"/>
      <c r="O19" s="48"/>
      <c r="P19" s="48"/>
      <c r="Q19" s="48"/>
      <c r="R19" s="48"/>
      <c r="S19" s="48"/>
      <c r="T19" s="50">
        <f>S18*'Debit Inputs'!$F$11</f>
        <v>8.2471824003670077E-2</v>
      </c>
      <c r="U19" s="50">
        <f>T18*'Debit Inputs'!$F$11</f>
        <v>0</v>
      </c>
      <c r="V19" s="50">
        <f>U18*'Debit Inputs'!$F$11</f>
        <v>0</v>
      </c>
      <c r="W19" s="50">
        <f>V18*'Debit Inputs'!$F$11</f>
        <v>0</v>
      </c>
      <c r="X19" s="50">
        <f>W18*'Debit Inputs'!$F$11</f>
        <v>0</v>
      </c>
      <c r="Y19" s="50">
        <f>X18*'Debit Inputs'!$F$11</f>
        <v>0</v>
      </c>
      <c r="Z19" s="50">
        <f>Y18*'Debit Inputs'!$F$11</f>
        <v>0</v>
      </c>
      <c r="AA19" s="50">
        <f>Z18*'Debit Inputs'!$F$11</f>
        <v>0</v>
      </c>
      <c r="AB19" s="50">
        <f>AA18*'Debit Inputs'!$F$11</f>
        <v>0</v>
      </c>
      <c r="AC19" s="50">
        <f>AB18*'Debit Inputs'!$F$11</f>
        <v>0</v>
      </c>
      <c r="AD19" s="50">
        <f>AC18*'Debit Inputs'!$F$11</f>
        <v>0</v>
      </c>
      <c r="AE19" s="50">
        <f>AD18*'Debit Inputs'!$F$11</f>
        <v>0</v>
      </c>
      <c r="AF19" s="50">
        <f>AE18*'Debit Inputs'!$F$11</f>
        <v>0</v>
      </c>
      <c r="AG19" s="50">
        <f>AF18*'Debit Inputs'!$F$11</f>
        <v>0</v>
      </c>
      <c r="AH19" s="50">
        <f>AG18*'Debit Inputs'!$F$11</f>
        <v>0</v>
      </c>
      <c r="AI19" s="50">
        <f>AH18*'Debit Inputs'!$F$11</f>
        <v>0</v>
      </c>
      <c r="AJ19" s="51">
        <f t="shared" si="0"/>
        <v>8.2471824003670077E-2</v>
      </c>
      <c r="AK19" s="140">
        <f t="shared" si="1"/>
        <v>5.4523591327165694E-2</v>
      </c>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2"/>
      <c r="IK19" s="2"/>
      <c r="IL19" s="2"/>
      <c r="IM19" s="2"/>
      <c r="IN19" s="2"/>
      <c r="IO19" s="2"/>
    </row>
    <row r="20" spans="1:249" x14ac:dyDescent="0.2">
      <c r="A20" s="18"/>
      <c r="B20" s="59"/>
      <c r="C20" s="47">
        <f t="shared" si="2"/>
        <v>2033</v>
      </c>
      <c r="D20" s="43">
        <f>C20-'Debit Inputs'!$J$4</f>
        <v>15</v>
      </c>
      <c r="E20" s="44">
        <f>1/('Debit Inputs'!$J$5^D20)</f>
        <v>0.64186194739671765</v>
      </c>
      <c r="F20" s="42"/>
      <c r="G20" s="48"/>
      <c r="H20" s="48"/>
      <c r="I20" s="48"/>
      <c r="J20" s="70"/>
      <c r="K20" s="48"/>
      <c r="L20" s="48"/>
      <c r="M20" s="48"/>
      <c r="N20" s="48"/>
      <c r="O20" s="48"/>
      <c r="P20" s="48"/>
      <c r="Q20" s="48"/>
      <c r="R20" s="48"/>
      <c r="S20" s="48"/>
      <c r="T20" s="48"/>
      <c r="U20" s="50">
        <f>T19*'Debit Inputs'!$F$11</f>
        <v>7.1750486883192965E-2</v>
      </c>
      <c r="V20" s="50">
        <f>U19*'Debit Inputs'!$F$11</f>
        <v>0</v>
      </c>
      <c r="W20" s="50">
        <f>V19*'Debit Inputs'!$F$11</f>
        <v>0</v>
      </c>
      <c r="X20" s="50">
        <f>W19*'Debit Inputs'!$F$11</f>
        <v>0</v>
      </c>
      <c r="Y20" s="50">
        <f>X19*'Debit Inputs'!$F$11</f>
        <v>0</v>
      </c>
      <c r="Z20" s="50">
        <f>Y19*'Debit Inputs'!$F$11</f>
        <v>0</v>
      </c>
      <c r="AA20" s="50">
        <f>Z19*'Debit Inputs'!$F$11</f>
        <v>0</v>
      </c>
      <c r="AB20" s="50">
        <f>AA19*'Debit Inputs'!$F$11</f>
        <v>0</v>
      </c>
      <c r="AC20" s="50">
        <f>AB19*'Debit Inputs'!$F$11</f>
        <v>0</v>
      </c>
      <c r="AD20" s="50">
        <f>AC19*'Debit Inputs'!$F$11</f>
        <v>0</v>
      </c>
      <c r="AE20" s="50">
        <f>AD19*'Debit Inputs'!$F$11</f>
        <v>0</v>
      </c>
      <c r="AF20" s="50">
        <f>AE19*'Debit Inputs'!$F$11</f>
        <v>0</v>
      </c>
      <c r="AG20" s="50">
        <f>AF19*'Debit Inputs'!$F$11</f>
        <v>0</v>
      </c>
      <c r="AH20" s="50">
        <f>AG19*'Debit Inputs'!$F$11</f>
        <v>0</v>
      </c>
      <c r="AI20" s="50">
        <f>AH19*'Debit Inputs'!$F$11</f>
        <v>0</v>
      </c>
      <c r="AJ20" s="51">
        <f t="shared" si="0"/>
        <v>7.1750486883192965E-2</v>
      </c>
      <c r="AK20" s="140">
        <f t="shared" si="1"/>
        <v>4.6053907237508886E-2</v>
      </c>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2"/>
      <c r="IK20" s="2"/>
      <c r="IL20" s="2"/>
      <c r="IM20" s="2"/>
      <c r="IN20" s="2"/>
      <c r="IO20" s="2"/>
    </row>
    <row r="21" spans="1:249" x14ac:dyDescent="0.2">
      <c r="A21" s="18"/>
      <c r="B21" s="59"/>
      <c r="C21" s="47">
        <f t="shared" si="2"/>
        <v>2034</v>
      </c>
      <c r="D21" s="43">
        <f>C21-'Debit Inputs'!$J$4</f>
        <v>16</v>
      </c>
      <c r="E21" s="44">
        <f>1/('Debit Inputs'!$J$5^D21)</f>
        <v>0.62316693922011435</v>
      </c>
      <c r="F21" s="42"/>
      <c r="G21" s="48"/>
      <c r="H21" s="48"/>
      <c r="I21" s="48"/>
      <c r="J21" s="70"/>
      <c r="K21" s="48"/>
      <c r="L21" s="48"/>
      <c r="M21" s="48"/>
      <c r="N21" s="48"/>
      <c r="O21" s="48"/>
      <c r="P21" s="48"/>
      <c r="Q21" s="48"/>
      <c r="R21" s="48"/>
      <c r="S21" s="48"/>
      <c r="T21" s="48"/>
      <c r="U21" s="48"/>
      <c r="V21" s="50">
        <f>U20*'Debit Inputs'!$F$11</f>
        <v>6.2422923588377879E-2</v>
      </c>
      <c r="W21" s="50">
        <f>V20*'Debit Inputs'!$F$11</f>
        <v>0</v>
      </c>
      <c r="X21" s="50">
        <f>W20*'Debit Inputs'!$F$11</f>
        <v>0</v>
      </c>
      <c r="Y21" s="50">
        <f>X20*'Debit Inputs'!$F$11</f>
        <v>0</v>
      </c>
      <c r="Z21" s="50">
        <f>Y20*'Debit Inputs'!$F$11</f>
        <v>0</v>
      </c>
      <c r="AA21" s="50">
        <f>Z20*'Debit Inputs'!$F$11</f>
        <v>0</v>
      </c>
      <c r="AB21" s="50">
        <f>AA20*'Debit Inputs'!$F$11</f>
        <v>0</v>
      </c>
      <c r="AC21" s="50">
        <f>AB20*'Debit Inputs'!$F$11</f>
        <v>0</v>
      </c>
      <c r="AD21" s="50">
        <f>AC20*'Debit Inputs'!$F$11</f>
        <v>0</v>
      </c>
      <c r="AE21" s="50">
        <f>AD20*'Debit Inputs'!$F$11</f>
        <v>0</v>
      </c>
      <c r="AF21" s="50">
        <f>AE20*'Debit Inputs'!$F$11</f>
        <v>0</v>
      </c>
      <c r="AG21" s="50">
        <f>AF20*'Debit Inputs'!$F$11</f>
        <v>0</v>
      </c>
      <c r="AH21" s="50">
        <f>AG20*'Debit Inputs'!$F$11</f>
        <v>0</v>
      </c>
      <c r="AI21" s="50">
        <f>AH20*'Debit Inputs'!$F$11</f>
        <v>0</v>
      </c>
      <c r="AJ21" s="51">
        <f t="shared" si="0"/>
        <v>6.2422923588377879E-2</v>
      </c>
      <c r="AK21" s="140">
        <f t="shared" si="1"/>
        <v>3.8899902229740518E-2</v>
      </c>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row>
    <row r="22" spans="1:249" x14ac:dyDescent="0.2">
      <c r="A22" s="18"/>
      <c r="B22" s="59"/>
      <c r="C22" s="47">
        <f t="shared" si="2"/>
        <v>2035</v>
      </c>
      <c r="D22" s="43">
        <f>C22-'Debit Inputs'!$J$4</f>
        <v>17</v>
      </c>
      <c r="E22" s="44">
        <f>1/('Debit Inputs'!$J$5^D22)</f>
        <v>0.60501644584477121</v>
      </c>
      <c r="F22" s="42"/>
      <c r="G22" s="48"/>
      <c r="H22" s="48"/>
      <c r="I22" s="48"/>
      <c r="J22" s="70"/>
      <c r="K22" s="48"/>
      <c r="L22" s="48"/>
      <c r="M22" s="48"/>
      <c r="N22" s="48"/>
      <c r="O22" s="48"/>
      <c r="P22" s="48"/>
      <c r="Q22" s="48"/>
      <c r="R22" s="48"/>
      <c r="S22" s="48"/>
      <c r="T22" s="48"/>
      <c r="U22" s="48"/>
      <c r="V22" s="48"/>
      <c r="W22" s="50">
        <f>V21*'Debit Inputs'!$F$11</f>
        <v>5.4307943521888752E-2</v>
      </c>
      <c r="X22" s="50">
        <f>W21*'Debit Inputs'!$F$11</f>
        <v>0</v>
      </c>
      <c r="Y22" s="50">
        <f>X21*'Debit Inputs'!$F$11</f>
        <v>0</v>
      </c>
      <c r="Z22" s="50">
        <f>Y21*'Debit Inputs'!$F$11</f>
        <v>0</v>
      </c>
      <c r="AA22" s="50">
        <f>Z21*'Debit Inputs'!$F$11</f>
        <v>0</v>
      </c>
      <c r="AB22" s="50">
        <f>AA21*'Debit Inputs'!$F$11</f>
        <v>0</v>
      </c>
      <c r="AC22" s="50">
        <f>AB21*'Debit Inputs'!$F$11</f>
        <v>0</v>
      </c>
      <c r="AD22" s="50">
        <f>AC21*'Debit Inputs'!$F$11</f>
        <v>0</v>
      </c>
      <c r="AE22" s="50">
        <f>AD21*'Debit Inputs'!$F$11</f>
        <v>0</v>
      </c>
      <c r="AF22" s="50">
        <f>AE21*'Debit Inputs'!$F$11</f>
        <v>0</v>
      </c>
      <c r="AG22" s="50">
        <f>AF21*'Debit Inputs'!$F$11</f>
        <v>0</v>
      </c>
      <c r="AH22" s="50">
        <f>AG21*'Debit Inputs'!$F$11</f>
        <v>0</v>
      </c>
      <c r="AI22" s="50">
        <f>AH21*'Debit Inputs'!$F$11</f>
        <v>0</v>
      </c>
      <c r="AJ22" s="51">
        <f t="shared" si="0"/>
        <v>5.4307943521888752E-2</v>
      </c>
      <c r="AK22" s="140">
        <f t="shared" si="1"/>
        <v>3.2857198970751698E-2</v>
      </c>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row>
    <row r="23" spans="1:249" x14ac:dyDescent="0.2">
      <c r="A23" s="18"/>
      <c r="B23" s="59"/>
      <c r="C23" s="47">
        <f t="shared" si="2"/>
        <v>2036</v>
      </c>
      <c r="D23" s="43">
        <f>C23-'Debit Inputs'!$J$4</f>
        <v>18</v>
      </c>
      <c r="E23" s="44">
        <f>1/('Debit Inputs'!$J$5^D23)</f>
        <v>0.5873946076162827</v>
      </c>
      <c r="F23" s="42"/>
      <c r="G23" s="48"/>
      <c r="H23" s="48"/>
      <c r="I23" s="48"/>
      <c r="J23" s="70"/>
      <c r="K23" s="48"/>
      <c r="L23" s="48"/>
      <c r="M23" s="48"/>
      <c r="N23" s="48"/>
      <c r="O23" s="48"/>
      <c r="P23" s="48"/>
      <c r="Q23" s="48"/>
      <c r="R23" s="48"/>
      <c r="S23" s="48"/>
      <c r="T23" s="48"/>
      <c r="U23" s="48"/>
      <c r="V23" s="48"/>
      <c r="W23" s="48"/>
      <c r="X23" s="50">
        <f>W22*'Debit Inputs'!$F$11</f>
        <v>4.7247910864043216E-2</v>
      </c>
      <c r="Y23" s="50">
        <f>X22*'Debit Inputs'!$F$11</f>
        <v>0</v>
      </c>
      <c r="Z23" s="50">
        <f>Y22*'Debit Inputs'!$F$11</f>
        <v>0</v>
      </c>
      <c r="AA23" s="50">
        <f>Z22*'Debit Inputs'!$F$11</f>
        <v>0</v>
      </c>
      <c r="AB23" s="50">
        <f>AA22*'Debit Inputs'!$F$11</f>
        <v>0</v>
      </c>
      <c r="AC23" s="50">
        <f>AB22*'Debit Inputs'!$F$11</f>
        <v>0</v>
      </c>
      <c r="AD23" s="50">
        <f>AC22*'Debit Inputs'!$F$11</f>
        <v>0</v>
      </c>
      <c r="AE23" s="50">
        <f>AD22*'Debit Inputs'!$F$11</f>
        <v>0</v>
      </c>
      <c r="AF23" s="50">
        <f>AE22*'Debit Inputs'!$F$11</f>
        <v>0</v>
      </c>
      <c r="AG23" s="50">
        <f>AF22*'Debit Inputs'!$F$11</f>
        <v>0</v>
      </c>
      <c r="AH23" s="50">
        <f>AG22*'Debit Inputs'!$F$11</f>
        <v>0</v>
      </c>
      <c r="AI23" s="50">
        <f>AH22*'Debit Inputs'!$F$11</f>
        <v>0</v>
      </c>
      <c r="AJ23" s="51">
        <f t="shared" si="0"/>
        <v>4.7247910864043216E-2</v>
      </c>
      <c r="AK23" s="140">
        <f t="shared" si="1"/>
        <v>2.7753168062673767E-2</v>
      </c>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row>
    <row r="24" spans="1:249" x14ac:dyDescent="0.2">
      <c r="A24" s="18"/>
      <c r="B24" s="59"/>
      <c r="C24" s="47">
        <f t="shared" si="2"/>
        <v>2037</v>
      </c>
      <c r="D24" s="43">
        <f>C24-'Debit Inputs'!$J$4</f>
        <v>19</v>
      </c>
      <c r="E24" s="44">
        <f>1/('Debit Inputs'!$J$5^D24)</f>
        <v>0.57028602681192497</v>
      </c>
      <c r="F24" s="42"/>
      <c r="G24" s="48"/>
      <c r="H24" s="48"/>
      <c r="I24" s="48"/>
      <c r="J24" s="70"/>
      <c r="K24" s="48"/>
      <c r="L24" s="48"/>
      <c r="M24" s="48"/>
      <c r="N24" s="48"/>
      <c r="O24" s="48"/>
      <c r="P24" s="48"/>
      <c r="Q24" s="48"/>
      <c r="R24" s="48"/>
      <c r="S24" s="48"/>
      <c r="T24" s="48"/>
      <c r="U24" s="48"/>
      <c r="V24" s="48"/>
      <c r="W24" s="48"/>
      <c r="X24" s="48"/>
      <c r="Y24" s="50">
        <f>X23*'Debit Inputs'!$F$11</f>
        <v>4.1105682451717598E-2</v>
      </c>
      <c r="Z24" s="50">
        <f>Y23*'Debit Inputs'!$F$11</f>
        <v>0</v>
      </c>
      <c r="AA24" s="50">
        <f>Z23*'Debit Inputs'!$F$11</f>
        <v>0</v>
      </c>
      <c r="AB24" s="50">
        <f>AA23*'Debit Inputs'!$F$11</f>
        <v>0</v>
      </c>
      <c r="AC24" s="50">
        <f>AB23*'Debit Inputs'!$F$11</f>
        <v>0</v>
      </c>
      <c r="AD24" s="50">
        <f>AC23*'Debit Inputs'!$F$11</f>
        <v>0</v>
      </c>
      <c r="AE24" s="50">
        <f>AD23*'Debit Inputs'!$F$11</f>
        <v>0</v>
      </c>
      <c r="AF24" s="50">
        <f>AE23*'Debit Inputs'!$F$11</f>
        <v>0</v>
      </c>
      <c r="AG24" s="50">
        <f>AF23*'Debit Inputs'!$F$11</f>
        <v>0</v>
      </c>
      <c r="AH24" s="50">
        <f>AG23*'Debit Inputs'!$F$11</f>
        <v>0</v>
      </c>
      <c r="AI24" s="50">
        <f>AH23*'Debit Inputs'!$F$11</f>
        <v>0</v>
      </c>
      <c r="AJ24" s="51">
        <f t="shared" si="0"/>
        <v>4.1105682451717598E-2</v>
      </c>
      <c r="AK24" s="140">
        <f t="shared" si="1"/>
        <v>2.3441996324782697E-2</v>
      </c>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row>
    <row r="25" spans="1:249" x14ac:dyDescent="0.2">
      <c r="B25" s="58"/>
      <c r="C25" s="47">
        <f t="shared" si="2"/>
        <v>2038</v>
      </c>
      <c r="D25" s="43">
        <f>C25-'Debit Inputs'!$J$4</f>
        <v>20</v>
      </c>
      <c r="E25" s="44">
        <f>1/('Debit Inputs'!$J$5^D25)</f>
        <v>0.55367575418633497</v>
      </c>
      <c r="F25" s="42"/>
      <c r="G25" s="48"/>
      <c r="H25" s="48"/>
      <c r="I25" s="48"/>
      <c r="J25" s="70"/>
      <c r="K25" s="48"/>
      <c r="L25" s="48"/>
      <c r="M25" s="48"/>
      <c r="N25" s="48"/>
      <c r="O25" s="48"/>
      <c r="P25" s="48"/>
      <c r="Q25" s="48"/>
      <c r="R25" s="48"/>
      <c r="S25" s="48"/>
      <c r="T25" s="48"/>
      <c r="U25" s="48"/>
      <c r="V25" s="48"/>
      <c r="W25" s="48"/>
      <c r="X25" s="48"/>
      <c r="Y25" s="48"/>
      <c r="Z25" s="50">
        <f>Y24*'Debit Inputs'!$F$11</f>
        <v>3.5761943732994309E-2</v>
      </c>
      <c r="AA25" s="50">
        <f>Z24*'Debit Inputs'!$F$11</f>
        <v>0</v>
      </c>
      <c r="AB25" s="50">
        <f>AA24*'Debit Inputs'!$F$11</f>
        <v>0</v>
      </c>
      <c r="AC25" s="50">
        <f>AB24*'Debit Inputs'!$F$11</f>
        <v>0</v>
      </c>
      <c r="AD25" s="50">
        <f>AC24*'Debit Inputs'!$F$11</f>
        <v>0</v>
      </c>
      <c r="AE25" s="50">
        <f>AD24*'Debit Inputs'!$F$11</f>
        <v>0</v>
      </c>
      <c r="AF25" s="50">
        <f>AE24*'Debit Inputs'!$F$11</f>
        <v>0</v>
      </c>
      <c r="AG25" s="50">
        <f>AF24*'Debit Inputs'!$F$11</f>
        <v>0</v>
      </c>
      <c r="AH25" s="50">
        <f>AG24*'Debit Inputs'!$F$11</f>
        <v>0</v>
      </c>
      <c r="AI25" s="50">
        <f>AH24*'Debit Inputs'!$F$11</f>
        <v>0</v>
      </c>
      <c r="AJ25" s="51">
        <f t="shared" si="0"/>
        <v>3.5761943732994309E-2</v>
      </c>
      <c r="AK25" s="140">
        <f t="shared" si="1"/>
        <v>1.9800521167534901E-2</v>
      </c>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row>
    <row r="26" spans="1:249" x14ac:dyDescent="0.2">
      <c r="B26" s="58"/>
      <c r="C26" s="47">
        <f t="shared" si="2"/>
        <v>2039</v>
      </c>
      <c r="D26" s="43">
        <f>C26-'Debit Inputs'!$J$4</f>
        <v>21</v>
      </c>
      <c r="E26" s="44">
        <f>1/('Debit Inputs'!$J$5^D26)</f>
        <v>0.5375492759090631</v>
      </c>
      <c r="F26" s="42"/>
      <c r="G26" s="48"/>
      <c r="H26" s="48"/>
      <c r="I26" s="48"/>
      <c r="J26" s="70"/>
      <c r="K26" s="48"/>
      <c r="L26" s="48"/>
      <c r="M26" s="48"/>
      <c r="N26" s="48"/>
      <c r="O26" s="48"/>
      <c r="P26" s="48"/>
      <c r="Q26" s="48"/>
      <c r="R26" s="48"/>
      <c r="S26" s="48"/>
      <c r="T26" s="48"/>
      <c r="U26" s="48"/>
      <c r="V26" s="48"/>
      <c r="W26" s="48"/>
      <c r="X26" s="48"/>
      <c r="Y26" s="48"/>
      <c r="Z26" s="48"/>
      <c r="AA26" s="50">
        <f>Z25*'Debit Inputs'!$F$11</f>
        <v>3.1112891047705048E-2</v>
      </c>
      <c r="AB26" s="50">
        <f>AA25*'Debit Inputs'!$F$11</f>
        <v>0</v>
      </c>
      <c r="AC26" s="50">
        <f>AB25*'Debit Inputs'!$F$11</f>
        <v>0</v>
      </c>
      <c r="AD26" s="50">
        <f>AC25*'Debit Inputs'!$F$11</f>
        <v>0</v>
      </c>
      <c r="AE26" s="50">
        <f>AD25*'Debit Inputs'!$F$11</f>
        <v>0</v>
      </c>
      <c r="AF26" s="50">
        <f>AE25*'Debit Inputs'!$F$11</f>
        <v>0</v>
      </c>
      <c r="AG26" s="50">
        <f>AF25*'Debit Inputs'!$F$11</f>
        <v>0</v>
      </c>
      <c r="AH26" s="50">
        <f>AG25*'Debit Inputs'!$F$11</f>
        <v>0</v>
      </c>
      <c r="AI26" s="50">
        <f>AH25*'Debit Inputs'!$F$11</f>
        <v>0</v>
      </c>
      <c r="AJ26" s="51">
        <f t="shared" si="0"/>
        <v>3.1112891047705048E-2</v>
      </c>
      <c r="AK26" s="140">
        <f t="shared" si="1"/>
        <v>1.6724712054131421E-2</v>
      </c>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row>
    <row r="27" spans="1:249" x14ac:dyDescent="0.2">
      <c r="B27" s="58"/>
      <c r="C27" s="47">
        <f t="shared" si="2"/>
        <v>2040</v>
      </c>
      <c r="D27" s="43">
        <f>C27-'Debit Inputs'!$J$4</f>
        <v>22</v>
      </c>
      <c r="E27" s="44">
        <f>1/('Debit Inputs'!$J$5^D27)</f>
        <v>0.52189250088258554</v>
      </c>
      <c r="F27" s="42"/>
      <c r="G27" s="48"/>
      <c r="H27" s="48"/>
      <c r="I27" s="48"/>
      <c r="J27" s="70"/>
      <c r="K27" s="48"/>
      <c r="L27" s="48"/>
      <c r="M27" s="48"/>
      <c r="N27" s="48"/>
      <c r="O27" s="48"/>
      <c r="P27" s="48"/>
      <c r="Q27" s="48"/>
      <c r="R27" s="48"/>
      <c r="S27" s="48"/>
      <c r="T27" s="48"/>
      <c r="U27" s="48"/>
      <c r="V27" s="48"/>
      <c r="W27" s="48"/>
      <c r="X27" s="48"/>
      <c r="Y27" s="48"/>
      <c r="Z27" s="48"/>
      <c r="AA27" s="48"/>
      <c r="AB27" s="50">
        <f>AA26*'Debit Inputs'!$F$11</f>
        <v>2.7068215211503391E-2</v>
      </c>
      <c r="AC27" s="50">
        <f>AB26*'Debit Inputs'!$F$11</f>
        <v>0</v>
      </c>
      <c r="AD27" s="50">
        <f>AC26*'Debit Inputs'!$F$11</f>
        <v>0</v>
      </c>
      <c r="AE27" s="50">
        <f>AD26*'Debit Inputs'!$F$11</f>
        <v>0</v>
      </c>
      <c r="AF27" s="50">
        <f>AE26*'Debit Inputs'!$F$11</f>
        <v>0</v>
      </c>
      <c r="AG27" s="50">
        <f>AF26*'Debit Inputs'!$F$11</f>
        <v>0</v>
      </c>
      <c r="AH27" s="50">
        <f>AG26*'Debit Inputs'!$F$11</f>
        <v>0</v>
      </c>
      <c r="AI27" s="50">
        <f>AH26*'Debit Inputs'!$F$11</f>
        <v>0</v>
      </c>
      <c r="AJ27" s="51">
        <f t="shared" si="0"/>
        <v>2.7068215211503391E-2</v>
      </c>
      <c r="AK27" s="140">
        <f t="shared" si="1"/>
        <v>1.4126698531159549E-2</v>
      </c>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row>
    <row r="28" spans="1:249" x14ac:dyDescent="0.2">
      <c r="B28" s="58"/>
      <c r="C28" s="47">
        <f t="shared" si="2"/>
        <v>2041</v>
      </c>
      <c r="D28" s="43">
        <f>C28-'Debit Inputs'!$J$4</f>
        <v>23</v>
      </c>
      <c r="E28" s="44">
        <f>1/('Debit Inputs'!$J$5^D28)</f>
        <v>0.50669174842969467</v>
      </c>
      <c r="F28" s="42"/>
      <c r="G28" s="48"/>
      <c r="H28" s="48"/>
      <c r="I28" s="48"/>
      <c r="J28" s="70"/>
      <c r="K28" s="48"/>
      <c r="L28" s="48"/>
      <c r="M28" s="48"/>
      <c r="N28" s="48"/>
      <c r="O28" s="48"/>
      <c r="P28" s="48"/>
      <c r="Q28" s="48"/>
      <c r="R28" s="48"/>
      <c r="S28" s="48"/>
      <c r="T28" s="48"/>
      <c r="U28" s="48"/>
      <c r="V28" s="48"/>
      <c r="W28" s="48"/>
      <c r="X28" s="48"/>
      <c r="Y28" s="48"/>
      <c r="Z28" s="48"/>
      <c r="AA28" s="48"/>
      <c r="AB28" s="48"/>
      <c r="AC28" s="50">
        <f>AB27*'Debit Inputs'!$F$11</f>
        <v>2.354934723400795E-2</v>
      </c>
      <c r="AD28" s="50">
        <f>AC27*'Debit Inputs'!$F$11</f>
        <v>0</v>
      </c>
      <c r="AE28" s="50">
        <f>AD27*'Debit Inputs'!$F$11</f>
        <v>0</v>
      </c>
      <c r="AF28" s="50">
        <f>AE27*'Debit Inputs'!$F$11</f>
        <v>0</v>
      </c>
      <c r="AG28" s="50">
        <f>AF27*'Debit Inputs'!$F$11</f>
        <v>0</v>
      </c>
      <c r="AH28" s="50">
        <f>AG27*'Debit Inputs'!$F$11</f>
        <v>0</v>
      </c>
      <c r="AI28" s="50">
        <f>AH27*'Debit Inputs'!$F$11</f>
        <v>0</v>
      </c>
      <c r="AJ28" s="51">
        <f t="shared" si="0"/>
        <v>2.354934723400795E-2</v>
      </c>
      <c r="AK28" s="140">
        <f t="shared" si="1"/>
        <v>1.1932259924377481E-2</v>
      </c>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row>
    <row r="29" spans="1:249" x14ac:dyDescent="0.2">
      <c r="B29" s="58"/>
      <c r="C29" s="47">
        <f t="shared" si="2"/>
        <v>2042</v>
      </c>
      <c r="D29" s="43">
        <f>C29-'Debit Inputs'!$J$4</f>
        <v>24</v>
      </c>
      <c r="E29" s="44">
        <f>1/('Debit Inputs'!$J$5^D29)</f>
        <v>0.49193373633950943</v>
      </c>
      <c r="F29" s="42"/>
      <c r="G29" s="48"/>
      <c r="H29" s="48"/>
      <c r="I29" s="48"/>
      <c r="J29" s="70"/>
      <c r="K29" s="48"/>
      <c r="L29" s="48"/>
      <c r="M29" s="48"/>
      <c r="N29" s="48"/>
      <c r="O29" s="48"/>
      <c r="P29" s="48"/>
      <c r="Q29" s="48"/>
      <c r="R29" s="48"/>
      <c r="S29" s="48"/>
      <c r="T29" s="48"/>
      <c r="U29" s="48"/>
      <c r="V29" s="48"/>
      <c r="W29" s="48"/>
      <c r="X29" s="48"/>
      <c r="Y29" s="48"/>
      <c r="Z29" s="48"/>
      <c r="AA29" s="48"/>
      <c r="AB29" s="48"/>
      <c r="AC29" s="48"/>
      <c r="AD29" s="50">
        <f>AC28*'Debit Inputs'!$F$11</f>
        <v>2.0487932093586916E-2</v>
      </c>
      <c r="AE29" s="50">
        <f>AD28*'Debit Inputs'!$F$11</f>
        <v>0</v>
      </c>
      <c r="AF29" s="50">
        <f>AE28*'Debit Inputs'!$F$11</f>
        <v>0</v>
      </c>
      <c r="AG29" s="50">
        <f>AF28*'Debit Inputs'!$F$11</f>
        <v>0</v>
      </c>
      <c r="AH29" s="50">
        <f>AG28*'Debit Inputs'!$F$11</f>
        <v>0</v>
      </c>
      <c r="AI29" s="50">
        <f>AH28*'Debit Inputs'!$F$11</f>
        <v>0</v>
      </c>
      <c r="AJ29" s="51">
        <f t="shared" si="0"/>
        <v>2.0487932093586916E-2</v>
      </c>
      <c r="AK29" s="140">
        <f t="shared" si="1"/>
        <v>1.007870498466836E-2</v>
      </c>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row>
    <row r="30" spans="1:249" x14ac:dyDescent="0.2">
      <c r="B30" s="58"/>
      <c r="C30" s="47">
        <f t="shared" si="2"/>
        <v>2043</v>
      </c>
      <c r="D30" s="43">
        <f>C30-'Debit Inputs'!$J$4</f>
        <v>25</v>
      </c>
      <c r="E30" s="44">
        <f>1/('Debit Inputs'!$J$5^D30)</f>
        <v>0.47760556926165965</v>
      </c>
      <c r="F30" s="42"/>
      <c r="G30" s="48"/>
      <c r="H30" s="48"/>
      <c r="I30" s="48"/>
      <c r="J30" s="70"/>
      <c r="K30" s="48"/>
      <c r="L30" s="48"/>
      <c r="M30" s="48"/>
      <c r="N30" s="48"/>
      <c r="O30" s="48"/>
      <c r="P30" s="48"/>
      <c r="Q30" s="48"/>
      <c r="R30" s="48"/>
      <c r="S30" s="48"/>
      <c r="T30" s="48"/>
      <c r="U30" s="48"/>
      <c r="V30" s="48"/>
      <c r="W30" s="48"/>
      <c r="X30" s="48"/>
      <c r="Y30" s="48"/>
      <c r="Z30" s="48"/>
      <c r="AA30" s="48"/>
      <c r="AB30" s="48"/>
      <c r="AC30" s="48"/>
      <c r="AD30" s="48"/>
      <c r="AE30" s="50">
        <f>AD29*'Debit Inputs'!$F$11</f>
        <v>1.7824500921420617E-2</v>
      </c>
      <c r="AF30" s="50">
        <f>AE29*'Debit Inputs'!$F$11</f>
        <v>0</v>
      </c>
      <c r="AG30" s="50">
        <f>AF29*'Debit Inputs'!$F$11</f>
        <v>0</v>
      </c>
      <c r="AH30" s="50">
        <f>AG29*'Debit Inputs'!$F$11</f>
        <v>0</v>
      </c>
      <c r="AI30" s="50">
        <f>AH29*'Debit Inputs'!$F$11</f>
        <v>0</v>
      </c>
      <c r="AJ30" s="51">
        <f t="shared" si="0"/>
        <v>1.7824500921420617E-2</v>
      </c>
      <c r="AK30" s="140">
        <f t="shared" si="1"/>
        <v>8.5130809093800705E-3</v>
      </c>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row>
    <row r="31" spans="1:249" x14ac:dyDescent="0.2">
      <c r="B31" s="58"/>
      <c r="C31" s="47">
        <f t="shared" si="2"/>
        <v>2044</v>
      </c>
      <c r="D31" s="43">
        <f>C31-'Debit Inputs'!$J$4</f>
        <v>26</v>
      </c>
      <c r="E31" s="44">
        <f>1/('Debit Inputs'!$J$5^D31)</f>
        <v>0.46369472743850448</v>
      </c>
      <c r="F31" s="42"/>
      <c r="G31" s="48"/>
      <c r="H31" s="48"/>
      <c r="I31" s="48"/>
      <c r="J31" s="70"/>
      <c r="K31" s="48"/>
      <c r="L31" s="48"/>
      <c r="M31" s="48"/>
      <c r="N31" s="48"/>
      <c r="O31" s="48"/>
      <c r="P31" s="48"/>
      <c r="Q31" s="48"/>
      <c r="R31" s="48"/>
      <c r="S31" s="48"/>
      <c r="T31" s="48"/>
      <c r="U31" s="48"/>
      <c r="V31" s="48"/>
      <c r="W31" s="48"/>
      <c r="X31" s="48"/>
      <c r="Y31" s="48"/>
      <c r="Z31" s="48"/>
      <c r="AA31" s="48"/>
      <c r="AB31" s="48"/>
      <c r="AC31" s="48"/>
      <c r="AD31" s="48"/>
      <c r="AE31" s="48"/>
      <c r="AF31" s="50">
        <f>AE30*'Debit Inputs'!$F$11</f>
        <v>1.5507315801635937E-2</v>
      </c>
      <c r="AG31" s="50">
        <f>AF30*'Debit Inputs'!$F$11</f>
        <v>0</v>
      </c>
      <c r="AH31" s="50">
        <f>AG30*'Debit Inputs'!$F$11</f>
        <v>0</v>
      </c>
      <c r="AI31" s="50">
        <f>AH30*'Debit Inputs'!$F$11</f>
        <v>0</v>
      </c>
      <c r="AJ31" s="51">
        <f t="shared" si="0"/>
        <v>1.5507315801635937E-2</v>
      </c>
      <c r="AK31" s="140">
        <f t="shared" si="1"/>
        <v>7.1906605739423899E-3</v>
      </c>
      <c r="AL31" s="2"/>
      <c r="AM31" s="2"/>
      <c r="AN31" s="2"/>
      <c r="AO31" s="2"/>
      <c r="AP31" s="2"/>
      <c r="AQ31" s="2"/>
      <c r="AR31" s="2"/>
      <c r="AS31" s="2"/>
      <c r="AT31" s="2"/>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row>
    <row r="32" spans="1:249" x14ac:dyDescent="0.2">
      <c r="B32" s="58"/>
      <c r="C32" s="47">
        <f t="shared" si="2"/>
        <v>2045</v>
      </c>
      <c r="D32" s="43">
        <f>C32-'Debit Inputs'!$J$4</f>
        <v>27</v>
      </c>
      <c r="E32" s="44">
        <f>1/('Debit Inputs'!$J$5^D32)</f>
        <v>0.45018905576553836</v>
      </c>
      <c r="F32" s="42"/>
      <c r="G32" s="48"/>
      <c r="H32" s="48"/>
      <c r="I32" s="48"/>
      <c r="J32" s="70"/>
      <c r="K32" s="48"/>
      <c r="L32" s="48"/>
      <c r="M32" s="48"/>
      <c r="N32" s="48"/>
      <c r="O32" s="48"/>
      <c r="P32" s="48"/>
      <c r="Q32" s="48"/>
      <c r="R32" s="48"/>
      <c r="S32" s="48"/>
      <c r="T32" s="48"/>
      <c r="U32" s="48"/>
      <c r="V32" s="48"/>
      <c r="W32" s="48"/>
      <c r="X32" s="48"/>
      <c r="Y32" s="48"/>
      <c r="Z32" s="48"/>
      <c r="AA32" s="48"/>
      <c r="AB32" s="48"/>
      <c r="AC32" s="48"/>
      <c r="AD32" s="48"/>
      <c r="AE32" s="48"/>
      <c r="AF32" s="48"/>
      <c r="AG32" s="50">
        <f>AF31*'Debit Inputs'!$F$11</f>
        <v>1.3491364747423264E-2</v>
      </c>
      <c r="AH32" s="50">
        <f>AG31*'Debit Inputs'!$F$11</f>
        <v>0</v>
      </c>
      <c r="AI32" s="50">
        <f>AH31*'Debit Inputs'!$F$11</f>
        <v>0</v>
      </c>
      <c r="AJ32" s="51">
        <f t="shared" si="0"/>
        <v>1.3491364747423264E-2</v>
      </c>
      <c r="AK32" s="140">
        <f t="shared" si="1"/>
        <v>6.0736647566309501E-3</v>
      </c>
      <c r="AL32" s="2"/>
      <c r="AM32" s="2"/>
      <c r="AN32" s="2"/>
      <c r="AO32" s="2"/>
      <c r="AP32" s="2"/>
      <c r="AQ32" s="2"/>
      <c r="AR32" s="2"/>
      <c r="AS32" s="2"/>
      <c r="AT32" s="2"/>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c r="CL32" s="2"/>
      <c r="CM32" s="2"/>
      <c r="CN32" s="2"/>
      <c r="CO32" s="2"/>
      <c r="CP32" s="2"/>
      <c r="CQ32" s="2"/>
      <c r="CR32" s="2"/>
      <c r="CS32" s="2"/>
      <c r="CT32" s="2"/>
      <c r="CU32" s="2"/>
      <c r="CV32" s="2"/>
      <c r="CW32" s="2"/>
      <c r="CX32" s="2"/>
      <c r="CY32" s="2"/>
      <c r="CZ32" s="2"/>
      <c r="DA32" s="2"/>
      <c r="DB32" s="2"/>
      <c r="DC32" s="2"/>
      <c r="DD32" s="2"/>
      <c r="DE32" s="2"/>
      <c r="DF32" s="2"/>
      <c r="DG32" s="2"/>
      <c r="DH32" s="2"/>
      <c r="DI32" s="2"/>
      <c r="DJ32" s="2"/>
      <c r="DK32" s="2"/>
      <c r="DL32" s="2"/>
      <c r="DM32" s="2"/>
      <c r="DN32" s="2"/>
      <c r="DO32" s="2"/>
      <c r="DP32" s="2"/>
      <c r="DQ32" s="2"/>
      <c r="DR32" s="2"/>
      <c r="DS32" s="2"/>
      <c r="DT32" s="2"/>
      <c r="DU32" s="2"/>
      <c r="DV32" s="2"/>
      <c r="DW32" s="2"/>
      <c r="DX32" s="2"/>
      <c r="DY32" s="2"/>
      <c r="DZ32" s="2"/>
      <c r="EA32" s="2"/>
      <c r="EB32" s="2"/>
      <c r="EC32" s="2"/>
      <c r="ED32" s="2"/>
      <c r="EE32" s="2"/>
      <c r="EF32" s="2"/>
      <c r="EG32" s="2"/>
      <c r="EH32" s="2"/>
      <c r="EI32" s="2"/>
      <c r="EJ32" s="2"/>
      <c r="EK32" s="2"/>
      <c r="EL32" s="2"/>
      <c r="EM32" s="2"/>
      <c r="EN32" s="2"/>
      <c r="EO32" s="2"/>
      <c r="EP32" s="2"/>
      <c r="EQ32" s="2"/>
      <c r="ER32" s="2"/>
      <c r="ES32" s="2"/>
      <c r="ET32" s="2"/>
      <c r="EU32" s="2"/>
      <c r="EV32" s="2"/>
      <c r="EW32" s="2"/>
      <c r="EX32" s="2"/>
      <c r="EY32" s="2"/>
      <c r="EZ32" s="2"/>
      <c r="FA32" s="2"/>
      <c r="FB32" s="2"/>
      <c r="FC32" s="2"/>
      <c r="FD32" s="2"/>
      <c r="FE32" s="2"/>
      <c r="FF32" s="2"/>
      <c r="FG32" s="2"/>
      <c r="FH32" s="2"/>
      <c r="FI32" s="2"/>
      <c r="FJ32" s="2"/>
      <c r="FK32" s="2"/>
      <c r="FL32" s="2"/>
      <c r="FM32" s="2"/>
      <c r="FN32" s="2"/>
      <c r="FO32" s="2"/>
      <c r="FP32" s="2"/>
      <c r="FQ32" s="2"/>
      <c r="FR32" s="2"/>
      <c r="FS32" s="2"/>
      <c r="FT32" s="2"/>
      <c r="FU32" s="2"/>
      <c r="FV32" s="2"/>
      <c r="FW32" s="2"/>
      <c r="FX32" s="2"/>
      <c r="FY32" s="2"/>
      <c r="FZ32" s="2"/>
      <c r="GA32" s="2"/>
      <c r="GB32" s="2"/>
      <c r="GC32" s="2"/>
      <c r="GD32" s="2"/>
      <c r="GE32" s="2"/>
      <c r="GF32" s="2"/>
      <c r="GG32" s="2"/>
      <c r="GH32" s="2"/>
      <c r="GI32" s="2"/>
      <c r="GJ32" s="2"/>
      <c r="GK32" s="2"/>
      <c r="GL32" s="2"/>
      <c r="GM32" s="2"/>
      <c r="GN32" s="2"/>
      <c r="GO32" s="2"/>
      <c r="GP32" s="2"/>
      <c r="GQ32" s="2"/>
      <c r="GR32" s="2"/>
      <c r="GS32" s="2"/>
      <c r="GT32" s="2"/>
      <c r="GU32" s="2"/>
      <c r="GV32" s="2"/>
      <c r="GW32" s="2"/>
      <c r="GX32" s="2"/>
      <c r="GY32" s="2"/>
      <c r="GZ32" s="2"/>
      <c r="HA32" s="2"/>
      <c r="HB32" s="2"/>
      <c r="HC32" s="2"/>
      <c r="HD32" s="2"/>
      <c r="HE32" s="2"/>
      <c r="HF32" s="2"/>
      <c r="HG32" s="2"/>
      <c r="HH32" s="2"/>
      <c r="HI32" s="2"/>
      <c r="HJ32" s="2"/>
      <c r="HK32" s="2"/>
      <c r="HL32" s="2"/>
      <c r="HM32" s="2"/>
      <c r="HN32" s="2"/>
      <c r="HO32" s="2"/>
      <c r="HP32" s="2"/>
      <c r="HQ32" s="2"/>
      <c r="HR32" s="2"/>
      <c r="HS32" s="2"/>
      <c r="HT32" s="2"/>
      <c r="HU32" s="2"/>
      <c r="HV32" s="2"/>
      <c r="HW32" s="2"/>
      <c r="HX32" s="2"/>
      <c r="HY32" s="2"/>
      <c r="HZ32" s="2"/>
      <c r="IA32" s="2"/>
      <c r="IB32" s="2"/>
      <c r="IC32" s="2"/>
      <c r="ID32" s="2"/>
      <c r="IE32" s="2"/>
      <c r="IF32" s="2"/>
      <c r="IG32" s="2"/>
      <c r="IH32" s="2"/>
      <c r="II32" s="2"/>
      <c r="IJ32" s="2"/>
      <c r="IK32" s="2"/>
      <c r="IL32" s="2"/>
      <c r="IM32" s="2"/>
      <c r="IN32" s="2"/>
      <c r="IO32" s="2"/>
    </row>
    <row r="33" spans="1:249" x14ac:dyDescent="0.2">
      <c r="B33" s="58"/>
      <c r="C33" s="47">
        <f t="shared" si="2"/>
        <v>2046</v>
      </c>
      <c r="D33" s="43">
        <f>C33-'Debit Inputs'!$J$4</f>
        <v>28</v>
      </c>
      <c r="E33" s="44">
        <f>1/('Debit Inputs'!$J$5^D33)</f>
        <v>0.4370767531704256</v>
      </c>
      <c r="F33" s="42"/>
      <c r="G33" s="48"/>
      <c r="H33" s="48"/>
      <c r="I33" s="48"/>
      <c r="J33" s="70"/>
      <c r="K33" s="48"/>
      <c r="L33" s="48"/>
      <c r="M33" s="48"/>
      <c r="N33" s="48"/>
      <c r="O33" s="48"/>
      <c r="P33" s="48"/>
      <c r="Q33" s="48"/>
      <c r="R33" s="48"/>
      <c r="S33" s="48"/>
      <c r="T33" s="48"/>
      <c r="U33" s="48"/>
      <c r="V33" s="48"/>
      <c r="W33" s="48"/>
      <c r="X33" s="48"/>
      <c r="Y33" s="48"/>
      <c r="Z33" s="48"/>
      <c r="AA33" s="48"/>
      <c r="AB33" s="48"/>
      <c r="AC33" s="48"/>
      <c r="AD33" s="48"/>
      <c r="AE33" s="48"/>
      <c r="AF33" s="48"/>
      <c r="AG33" s="48"/>
      <c r="AH33" s="50">
        <f>AG32*'Debit Inputs'!$F$11</f>
        <v>1.173748733025824E-2</v>
      </c>
      <c r="AI33" s="50">
        <f>AH32*'Debit Inputs'!$F$11</f>
        <v>0</v>
      </c>
      <c r="AJ33" s="51">
        <f t="shared" si="0"/>
        <v>1.173748733025824E-2</v>
      </c>
      <c r="AK33" s="140">
        <f t="shared" si="1"/>
        <v>5.130182852688279E-3</v>
      </c>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2"/>
      <c r="IK33" s="2"/>
      <c r="IL33" s="2"/>
      <c r="IM33" s="2"/>
      <c r="IN33" s="2"/>
      <c r="IO33" s="2"/>
    </row>
    <row r="34" spans="1:249" ht="13.5" thickBot="1" x14ac:dyDescent="0.25">
      <c r="B34" s="58"/>
      <c r="C34" s="47">
        <f t="shared" si="2"/>
        <v>2047</v>
      </c>
      <c r="D34" s="43">
        <f>C34-'Debit Inputs'!$J$4</f>
        <v>29</v>
      </c>
      <c r="E34" s="44">
        <f>1/('Debit Inputs'!$J$5^D34)</f>
        <v>0.42434636230138412</v>
      </c>
      <c r="F34" s="42"/>
      <c r="G34" s="48"/>
      <c r="H34" s="48"/>
      <c r="I34" s="48"/>
      <c r="J34" s="70"/>
      <c r="K34" s="48"/>
      <c r="L34" s="48"/>
      <c r="M34" s="48"/>
      <c r="N34" s="48"/>
      <c r="O34" s="48"/>
      <c r="P34" s="48"/>
      <c r="Q34" s="48"/>
      <c r="R34" s="48"/>
      <c r="S34" s="48"/>
      <c r="T34" s="48"/>
      <c r="U34" s="48"/>
      <c r="V34" s="48"/>
      <c r="W34" s="48"/>
      <c r="X34" s="48"/>
      <c r="Y34" s="48"/>
      <c r="Z34" s="48"/>
      <c r="AA34" s="48"/>
      <c r="AB34" s="48"/>
      <c r="AC34" s="48"/>
      <c r="AD34" s="48"/>
      <c r="AE34" s="48"/>
      <c r="AF34" s="48"/>
      <c r="AG34" s="48"/>
      <c r="AH34" s="48"/>
      <c r="AI34" s="50">
        <f>AH33*'Debit Inputs'!$F$11</f>
        <v>1.0211613977324669E-2</v>
      </c>
      <c r="AJ34" s="51">
        <f t="shared" si="0"/>
        <v>1.0211613977324669E-2</v>
      </c>
      <c r="AK34" s="140">
        <f t="shared" si="1"/>
        <v>4.3332612445036922E-3</v>
      </c>
      <c r="AL34" s="2"/>
      <c r="AM34" s="2"/>
      <c r="AN34" s="2"/>
      <c r="AO34" s="2"/>
      <c r="AP34" s="2"/>
      <c r="AQ34" s="2"/>
      <c r="AR34" s="2"/>
      <c r="AS34" s="2"/>
      <c r="AT34" s="2"/>
      <c r="AU34" s="2"/>
      <c r="AV34" s="2"/>
      <c r="AW34" s="2"/>
      <c r="AX34" s="2"/>
      <c r="AY34" s="2"/>
      <c r="AZ34" s="2"/>
      <c r="BA34" s="2"/>
      <c r="BB34" s="2"/>
      <c r="BC34" s="2"/>
      <c r="BD34" s="2"/>
      <c r="BE34" s="2"/>
      <c r="BF34" s="2"/>
      <c r="BG34" s="2"/>
      <c r="BH34" s="2"/>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c r="CL34" s="2"/>
      <c r="CM34" s="2"/>
      <c r="CN34" s="2"/>
      <c r="CO34" s="2"/>
      <c r="CP34" s="2"/>
      <c r="CQ34" s="2"/>
      <c r="CR34" s="2"/>
      <c r="CS34" s="2"/>
      <c r="CT34" s="2"/>
      <c r="CU34" s="2"/>
      <c r="CV34" s="2"/>
      <c r="CW34" s="2"/>
      <c r="CX34" s="2"/>
      <c r="CY34" s="2"/>
      <c r="CZ34" s="2"/>
      <c r="DA34" s="2"/>
      <c r="DB34" s="2"/>
      <c r="DC34" s="2"/>
      <c r="DD34" s="2"/>
      <c r="DE34" s="2"/>
      <c r="DF34" s="2"/>
      <c r="DG34" s="2"/>
      <c r="DH34" s="2"/>
      <c r="DI34" s="2"/>
      <c r="DJ34" s="2"/>
      <c r="DK34" s="2"/>
      <c r="DL34" s="2"/>
      <c r="DM34" s="2"/>
      <c r="DN34" s="2"/>
      <c r="DO34" s="2"/>
      <c r="DP34" s="2"/>
      <c r="DQ34" s="2"/>
      <c r="DR34" s="2"/>
      <c r="DS34" s="2"/>
      <c r="DT34" s="2"/>
      <c r="DU34" s="2"/>
      <c r="DV34" s="2"/>
      <c r="DW34" s="2"/>
      <c r="DX34" s="2"/>
      <c r="DY34" s="2"/>
      <c r="DZ34" s="2"/>
      <c r="EA34" s="2"/>
      <c r="EB34" s="2"/>
      <c r="EC34" s="2"/>
      <c r="ED34" s="2"/>
      <c r="EE34" s="2"/>
      <c r="EF34" s="2"/>
      <c r="EG34" s="2"/>
      <c r="EH34" s="2"/>
      <c r="EI34" s="2"/>
      <c r="EJ34" s="2"/>
      <c r="EK34" s="2"/>
      <c r="EL34" s="2"/>
      <c r="EM34" s="2"/>
      <c r="EN34" s="2"/>
      <c r="EO34" s="2"/>
      <c r="EP34" s="2"/>
      <c r="EQ34" s="2"/>
      <c r="ER34" s="2"/>
      <c r="ES34" s="2"/>
      <c r="ET34" s="2"/>
      <c r="EU34" s="2"/>
      <c r="EV34" s="2"/>
      <c r="EW34" s="2"/>
      <c r="EX34" s="2"/>
      <c r="EY34" s="2"/>
      <c r="EZ34" s="2"/>
      <c r="FA34" s="2"/>
      <c r="FB34" s="2"/>
      <c r="FC34" s="2"/>
      <c r="FD34" s="2"/>
      <c r="FE34" s="2"/>
      <c r="FF34" s="2"/>
      <c r="FG34" s="2"/>
      <c r="FH34" s="2"/>
      <c r="FI34" s="2"/>
      <c r="FJ34" s="2"/>
      <c r="FK34" s="2"/>
      <c r="FL34" s="2"/>
      <c r="FM34" s="2"/>
      <c r="FN34" s="2"/>
      <c r="FO34" s="2"/>
      <c r="FP34" s="2"/>
      <c r="FQ34" s="2"/>
      <c r="FR34" s="2"/>
      <c r="FS34" s="2"/>
      <c r="FT34" s="2"/>
      <c r="FU34" s="2"/>
      <c r="FV34" s="2"/>
      <c r="FW34" s="2"/>
      <c r="FX34" s="2"/>
      <c r="FY34" s="2"/>
      <c r="FZ34" s="2"/>
      <c r="GA34" s="2"/>
      <c r="GB34" s="2"/>
      <c r="GC34" s="2"/>
      <c r="GD34" s="2"/>
      <c r="GE34" s="2"/>
      <c r="GF34" s="2"/>
      <c r="GG34" s="2"/>
      <c r="GH34" s="2"/>
      <c r="GI34" s="2"/>
      <c r="GJ34" s="2"/>
      <c r="GK34" s="2"/>
      <c r="GL34" s="2"/>
      <c r="GM34" s="2"/>
      <c r="GN34" s="2"/>
      <c r="GO34" s="2"/>
      <c r="GP34" s="2"/>
      <c r="GQ34" s="2"/>
      <c r="GR34" s="2"/>
      <c r="GS34" s="2"/>
      <c r="GT34" s="2"/>
      <c r="GU34" s="2"/>
      <c r="GV34" s="2"/>
      <c r="GW34" s="2"/>
      <c r="GX34" s="2"/>
      <c r="GY34" s="2"/>
      <c r="GZ34" s="2"/>
      <c r="HA34" s="2"/>
      <c r="HB34" s="2"/>
      <c r="HC34" s="2"/>
      <c r="HD34" s="2"/>
      <c r="HE34" s="2"/>
      <c r="HF34" s="2"/>
      <c r="HG34" s="2"/>
      <c r="HH34" s="2"/>
      <c r="HI34" s="2"/>
      <c r="HJ34" s="2"/>
      <c r="HK34" s="2"/>
      <c r="HL34" s="2"/>
      <c r="HM34" s="2"/>
      <c r="HN34" s="2"/>
      <c r="HO34" s="2"/>
      <c r="HP34" s="2"/>
      <c r="HQ34" s="2"/>
      <c r="HR34" s="2"/>
      <c r="HS34" s="2"/>
      <c r="HT34" s="2"/>
      <c r="HU34" s="2"/>
      <c r="HV34" s="2"/>
      <c r="HW34" s="2"/>
      <c r="HX34" s="2"/>
      <c r="HY34" s="2"/>
      <c r="HZ34" s="2"/>
      <c r="IA34" s="2"/>
      <c r="IB34" s="2"/>
      <c r="IC34" s="2"/>
      <c r="ID34" s="2"/>
      <c r="IE34" s="2"/>
      <c r="IF34" s="2"/>
      <c r="IG34" s="2"/>
      <c r="IH34" s="2"/>
      <c r="II34" s="2"/>
      <c r="IJ34" s="2"/>
      <c r="IK34" s="2"/>
      <c r="IL34" s="2"/>
      <c r="IM34" s="2"/>
      <c r="IN34" s="2"/>
      <c r="IO34" s="2"/>
    </row>
    <row r="35" spans="1:249" ht="13.5" thickBot="1" x14ac:dyDescent="0.25">
      <c r="A35" s="18"/>
      <c r="B35" s="59"/>
      <c r="C35" s="53" t="s">
        <v>28</v>
      </c>
      <c r="D35" s="54"/>
      <c r="E35" s="55"/>
      <c r="F35" s="56"/>
      <c r="G35" s="56"/>
      <c r="H35" s="56"/>
      <c r="I35" s="56"/>
      <c r="J35" s="56"/>
      <c r="K35" s="56"/>
      <c r="L35" s="56"/>
      <c r="M35" s="56"/>
      <c r="N35" s="56"/>
      <c r="O35" s="56"/>
      <c r="P35" s="56"/>
      <c r="Q35" s="56"/>
      <c r="R35" s="56"/>
      <c r="S35" s="56"/>
      <c r="T35" s="56"/>
      <c r="U35" s="56"/>
      <c r="V35" s="56"/>
      <c r="W35" s="56"/>
      <c r="X35" s="56"/>
      <c r="Y35" s="56"/>
      <c r="Z35" s="56"/>
      <c r="AA35" s="56"/>
      <c r="AB35" s="56"/>
      <c r="AC35" s="56"/>
      <c r="AD35" s="56"/>
      <c r="AE35" s="56"/>
      <c r="AF35" s="56"/>
      <c r="AG35" s="56"/>
      <c r="AH35" s="57"/>
      <c r="AI35" s="54"/>
      <c r="AJ35" s="132"/>
      <c r="AK35" s="141">
        <f>SUM(AK5:AK34)</f>
        <v>3.1448238143131078</v>
      </c>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row>
    <row r="36" spans="1:249" x14ac:dyDescent="0.2">
      <c r="A36" s="18"/>
      <c r="B36" s="59"/>
      <c r="F36" s="8"/>
      <c r="G36" s="8"/>
      <c r="H36" s="18"/>
      <c r="I36" s="8"/>
      <c r="J36" s="8"/>
      <c r="K36" s="8"/>
      <c r="L36" s="8"/>
      <c r="M36" s="8"/>
      <c r="N36" s="8"/>
      <c r="O36" s="8"/>
      <c r="P36" s="8"/>
      <c r="Q36" s="8"/>
      <c r="R36" s="8"/>
      <c r="S36" s="8"/>
      <c r="T36" s="8"/>
      <c r="U36" s="8"/>
      <c r="V36" s="8"/>
      <c r="W36" s="8"/>
      <c r="X36" s="4"/>
      <c r="Y36" s="8"/>
      <c r="Z36" s="8"/>
      <c r="AA36" s="8"/>
      <c r="AB36" s="8"/>
      <c r="AC36" s="8"/>
      <c r="AD36" s="8"/>
      <c r="AE36" s="8"/>
      <c r="AF36" s="8"/>
      <c r="AG36" s="8"/>
      <c r="AL36" s="2"/>
      <c r="AM36" s="2"/>
      <c r="AN36" s="2"/>
      <c r="AO36" s="2"/>
      <c r="AP36" s="2"/>
      <c r="AQ36" s="2"/>
      <c r="AR36" s="2"/>
      <c r="AS36" s="2"/>
      <c r="AT36" s="2"/>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c r="CL36" s="2"/>
      <c r="CM36" s="2"/>
      <c r="CN36" s="2"/>
      <c r="CO36" s="2"/>
      <c r="CP36" s="2"/>
      <c r="CQ36" s="2"/>
      <c r="CR36" s="2"/>
      <c r="CS36" s="2"/>
      <c r="CT36" s="2"/>
      <c r="CU36" s="2"/>
      <c r="CV36" s="2"/>
      <c r="CW36" s="2"/>
      <c r="CX36" s="2"/>
      <c r="CY36" s="2"/>
      <c r="CZ36" s="2"/>
      <c r="DA36" s="2"/>
      <c r="DB36" s="2"/>
      <c r="DC36" s="2"/>
      <c r="DD36" s="2"/>
      <c r="DE36" s="2"/>
      <c r="DF36" s="2"/>
      <c r="DG36" s="2"/>
      <c r="DH36" s="2"/>
      <c r="DI36" s="2"/>
      <c r="DJ36" s="2"/>
      <c r="DK36" s="2"/>
      <c r="DL36" s="2"/>
      <c r="DM36" s="2"/>
      <c r="DN36" s="2"/>
      <c r="DO36" s="2"/>
      <c r="DP36" s="2"/>
      <c r="DQ36" s="2"/>
      <c r="DR36" s="2"/>
      <c r="DS36" s="2"/>
      <c r="DT36" s="2"/>
      <c r="DU36" s="2"/>
      <c r="DV36" s="2"/>
      <c r="DW36" s="2"/>
      <c r="DX36" s="2"/>
      <c r="DY36" s="2"/>
      <c r="DZ36" s="2"/>
      <c r="EA36" s="2"/>
      <c r="EB36" s="2"/>
      <c r="EC36" s="2"/>
      <c r="ED36" s="2"/>
      <c r="EE36" s="2"/>
      <c r="EF36" s="2"/>
      <c r="EG36" s="2"/>
      <c r="EH36" s="2"/>
      <c r="EI36" s="2"/>
      <c r="EJ36" s="2"/>
      <c r="EK36" s="2"/>
      <c r="EL36" s="2"/>
      <c r="EM36" s="2"/>
      <c r="EN36" s="2"/>
      <c r="EO36" s="2"/>
      <c r="EP36" s="2"/>
      <c r="EQ36" s="2"/>
      <c r="ER36" s="2"/>
      <c r="ES36" s="2"/>
      <c r="ET36" s="2"/>
      <c r="EU36" s="2"/>
      <c r="EV36" s="2"/>
      <c r="EW36" s="2"/>
      <c r="EX36" s="2"/>
      <c r="EY36" s="2"/>
      <c r="EZ36" s="2"/>
      <c r="FA36" s="2"/>
      <c r="FB36" s="2"/>
      <c r="FC36" s="2"/>
      <c r="FD36" s="2"/>
      <c r="FE36" s="2"/>
      <c r="FF36" s="2"/>
      <c r="FG36" s="2"/>
      <c r="FH36" s="2"/>
      <c r="FI36" s="2"/>
      <c r="FJ36" s="2"/>
      <c r="FK36" s="2"/>
      <c r="FL36" s="2"/>
      <c r="FM36" s="2"/>
      <c r="FN36" s="2"/>
      <c r="FO36" s="2"/>
      <c r="FP36" s="2"/>
      <c r="FQ36" s="2"/>
      <c r="FR36" s="2"/>
      <c r="FS36" s="2"/>
      <c r="FT36" s="2"/>
      <c r="FU36" s="2"/>
      <c r="FV36" s="2"/>
      <c r="FW36" s="2"/>
      <c r="FX36" s="2"/>
      <c r="FY36" s="2"/>
      <c r="FZ36" s="2"/>
      <c r="GA36" s="2"/>
      <c r="GB36" s="2"/>
      <c r="GC36" s="2"/>
      <c r="GD36" s="2"/>
      <c r="GE36" s="2"/>
      <c r="GF36" s="2"/>
      <c r="GG36" s="2"/>
      <c r="GH36" s="2"/>
      <c r="GI36" s="2"/>
      <c r="GJ36" s="2"/>
      <c r="GK36" s="2"/>
      <c r="GL36" s="2"/>
      <c r="GM36" s="2"/>
      <c r="GN36" s="2"/>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row>
  </sheetData>
  <phoneticPr fontId="3" type="noConversion"/>
  <pageMargins left="0.75" right="0.75" top="1" bottom="1" header="0.5" footer="0.5"/>
  <pageSetup orientation="landscape" horizontalDpi="200" verticalDpi="200" r:id="rId1"/>
  <headerFooter alignWithMargins="0"/>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O72"/>
  <sheetViews>
    <sheetView showGridLines="0" workbookViewId="0">
      <selection activeCell="M5" sqref="M5"/>
    </sheetView>
  </sheetViews>
  <sheetFormatPr defaultRowHeight="12.75" x14ac:dyDescent="0.2"/>
  <cols>
    <col min="1" max="1" width="24.28515625" style="5" customWidth="1"/>
    <col min="2" max="2" width="10" style="7" customWidth="1"/>
    <col min="3" max="3" width="5" style="7" customWidth="1"/>
    <col min="4" max="4" width="6.85546875" style="8" customWidth="1"/>
    <col min="5" max="5" width="16.140625" style="5" customWidth="1"/>
    <col min="6" max="6" width="5.5703125" style="7" customWidth="1"/>
    <col min="7" max="7" width="3.7109375" style="7" customWidth="1"/>
    <col min="8" max="8" width="8.85546875" style="7" customWidth="1"/>
    <col min="9" max="9" width="12.28515625" style="7" customWidth="1"/>
    <col min="10" max="10" width="8.42578125" style="5" customWidth="1"/>
    <col min="11" max="11" width="15" style="5" customWidth="1"/>
    <col min="12" max="12" width="17.42578125" style="5" customWidth="1"/>
    <col min="13" max="13" width="17.140625" style="6" customWidth="1"/>
    <col min="14" max="14" width="11.7109375" style="6" customWidth="1"/>
    <col min="15" max="15" width="9.140625" style="6" customWidth="1"/>
  </cols>
  <sheetData>
    <row r="1" spans="1:13" x14ac:dyDescent="0.2">
      <c r="A1" s="24" t="s">
        <v>84</v>
      </c>
    </row>
    <row r="2" spans="1:13" x14ac:dyDescent="0.2">
      <c r="A2" s="24" t="s">
        <v>150</v>
      </c>
    </row>
    <row r="4" spans="1:13" ht="13.5" thickBot="1" x14ac:dyDescent="0.25">
      <c r="A4" s="4" t="s">
        <v>86</v>
      </c>
      <c r="B4" s="21">
        <v>3.5999999999999999E-3</v>
      </c>
      <c r="D4" s="9" t="s">
        <v>139</v>
      </c>
      <c r="F4" s="93">
        <v>2018</v>
      </c>
      <c r="H4" s="9" t="s">
        <v>49</v>
      </c>
      <c r="I4" s="5"/>
      <c r="J4" s="60">
        <f>'Debit Inputs'!J4</f>
        <v>2018</v>
      </c>
    </row>
    <row r="5" spans="1:13" ht="13.5" thickTop="1" x14ac:dyDescent="0.2">
      <c r="A5" s="4" t="s">
        <v>51</v>
      </c>
      <c r="B5" s="11">
        <v>0.2</v>
      </c>
      <c r="D5" s="138"/>
      <c r="E5" s="139"/>
      <c r="F5" s="60"/>
      <c r="H5" s="9" t="s">
        <v>50</v>
      </c>
      <c r="I5" s="5"/>
      <c r="J5" s="7">
        <f>'Debit Inputs'!J5</f>
        <v>1.03</v>
      </c>
    </row>
    <row r="6" spans="1:13" x14ac:dyDescent="0.2">
      <c r="A6" s="4" t="s">
        <v>52</v>
      </c>
      <c r="B6" s="12">
        <v>0.11666666666666665</v>
      </c>
      <c r="D6" s="9" t="s">
        <v>18</v>
      </c>
      <c r="F6" s="13">
        <f>'Debit Inputs'!F6</f>
        <v>0.7</v>
      </c>
      <c r="H6" s="10"/>
      <c r="J6" s="7"/>
      <c r="L6" s="4"/>
      <c r="M6" s="68"/>
    </row>
    <row r="7" spans="1:13" x14ac:dyDescent="0.2">
      <c r="A7" s="4" t="s">
        <v>53</v>
      </c>
      <c r="B7" s="12">
        <v>0.11666666666666665</v>
      </c>
      <c r="D7" s="9" t="s">
        <v>19</v>
      </c>
      <c r="F7" s="13">
        <f>'Debit Inputs'!F7</f>
        <v>0.77</v>
      </c>
      <c r="H7" s="10"/>
      <c r="J7" s="7"/>
    </row>
    <row r="8" spans="1:13" x14ac:dyDescent="0.2">
      <c r="A8" s="4" t="s">
        <v>54</v>
      </c>
      <c r="B8" s="12">
        <v>0.11666666666666665</v>
      </c>
      <c r="D8" s="9" t="s">
        <v>20</v>
      </c>
      <c r="F8" s="13">
        <f>'Debit Inputs'!F8</f>
        <v>0.84</v>
      </c>
    </row>
    <row r="9" spans="1:13" x14ac:dyDescent="0.2">
      <c r="A9" s="4" t="s">
        <v>55</v>
      </c>
      <c r="B9" s="12">
        <v>1.7307692307692309E-2</v>
      </c>
      <c r="D9" s="9" t="s">
        <v>21</v>
      </c>
      <c r="F9" s="13">
        <f>'Debit Inputs'!F9</f>
        <v>0.87</v>
      </c>
    </row>
    <row r="10" spans="1:13" x14ac:dyDescent="0.2">
      <c r="A10" s="4" t="s">
        <v>56</v>
      </c>
      <c r="B10" s="12">
        <v>1.7307692307692309E-2</v>
      </c>
      <c r="D10" s="9" t="s">
        <v>22</v>
      </c>
      <c r="F10" s="13">
        <f>'Debit Inputs'!F10</f>
        <v>0.87</v>
      </c>
    </row>
    <row r="11" spans="1:13" x14ac:dyDescent="0.2">
      <c r="A11" s="4" t="s">
        <v>57</v>
      </c>
      <c r="B11" s="12">
        <v>1.7307692307692309E-2</v>
      </c>
      <c r="D11" s="9" t="s">
        <v>82</v>
      </c>
      <c r="F11" s="13">
        <f>'Debit Inputs'!F11</f>
        <v>0.87</v>
      </c>
    </row>
    <row r="12" spans="1:13" x14ac:dyDescent="0.2">
      <c r="A12" s="4" t="s">
        <v>58</v>
      </c>
      <c r="B12" s="12">
        <v>1.7307692307692309E-2</v>
      </c>
    </row>
    <row r="13" spans="1:13" x14ac:dyDescent="0.2">
      <c r="A13" s="4" t="s">
        <v>59</v>
      </c>
      <c r="B13" s="12">
        <v>1.7307692307692309E-2</v>
      </c>
      <c r="D13" s="9"/>
    </row>
    <row r="14" spans="1:13" x14ac:dyDescent="0.2">
      <c r="A14" s="4" t="s">
        <v>60</v>
      </c>
      <c r="B14" s="12">
        <v>1.7307692307692309E-2</v>
      </c>
    </row>
    <row r="15" spans="1:13" x14ac:dyDescent="0.2">
      <c r="A15" s="4" t="s">
        <v>61</v>
      </c>
      <c r="B15" s="12">
        <v>1.7307692307692309E-2</v>
      </c>
    </row>
    <row r="16" spans="1:13" x14ac:dyDescent="0.2">
      <c r="A16" s="4" t="s">
        <v>62</v>
      </c>
      <c r="B16" s="12">
        <v>1.7307692307692309E-2</v>
      </c>
      <c r="D16" s="9"/>
    </row>
    <row r="17" spans="1:10" x14ac:dyDescent="0.2">
      <c r="A17" s="4" t="s">
        <v>63</v>
      </c>
      <c r="B17" s="12">
        <v>1.7307692307692309E-2</v>
      </c>
      <c r="D17" s="9"/>
    </row>
    <row r="18" spans="1:10" x14ac:dyDescent="0.2">
      <c r="A18" s="4" t="s">
        <v>64</v>
      </c>
      <c r="B18" s="12">
        <v>1.7307692307692309E-2</v>
      </c>
      <c r="D18" s="9"/>
    </row>
    <row r="19" spans="1:10" x14ac:dyDescent="0.2">
      <c r="A19" s="4" t="s">
        <v>65</v>
      </c>
      <c r="B19" s="12">
        <v>1.7307692307692309E-2</v>
      </c>
      <c r="D19" s="9"/>
    </row>
    <row r="20" spans="1:10" x14ac:dyDescent="0.2">
      <c r="A20" s="4" t="s">
        <v>66</v>
      </c>
      <c r="B20" s="12">
        <v>1.7307692307692309E-2</v>
      </c>
      <c r="D20" s="9"/>
    </row>
    <row r="21" spans="1:10" x14ac:dyDescent="0.2">
      <c r="A21" s="4" t="s">
        <v>67</v>
      </c>
      <c r="B21" s="12">
        <v>1.7307692307692309E-2</v>
      </c>
      <c r="D21" s="9"/>
    </row>
    <row r="22" spans="1:10" x14ac:dyDescent="0.2">
      <c r="A22" s="4" t="s">
        <v>68</v>
      </c>
      <c r="B22" s="12">
        <v>1.7307692307692309E-2</v>
      </c>
      <c r="D22" s="9"/>
    </row>
    <row r="23" spans="1:10" x14ac:dyDescent="0.2">
      <c r="A23" s="4" t="s">
        <v>69</v>
      </c>
      <c r="B23" s="12">
        <v>1.7307692307692309E-2</v>
      </c>
      <c r="D23" s="9"/>
      <c r="G23" s="15"/>
      <c r="H23" s="15"/>
      <c r="I23" s="15"/>
      <c r="J23" s="16"/>
    </row>
    <row r="24" spans="1:10" x14ac:dyDescent="0.2">
      <c r="A24" s="4" t="s">
        <v>70</v>
      </c>
      <c r="B24" s="12">
        <v>1.7307692307692309E-2</v>
      </c>
      <c r="D24" s="9"/>
      <c r="G24" s="15"/>
      <c r="H24" s="18"/>
      <c r="I24" s="19"/>
      <c r="J24" s="16"/>
    </row>
    <row r="25" spans="1:10" x14ac:dyDescent="0.2">
      <c r="A25" s="4" t="s">
        <v>71</v>
      </c>
      <c r="B25" s="12">
        <v>1.7307692307692309E-2</v>
      </c>
      <c r="D25" s="9"/>
      <c r="G25" s="15"/>
      <c r="H25" s="18"/>
      <c r="I25" s="19"/>
      <c r="J25" s="16"/>
    </row>
    <row r="26" spans="1:10" x14ac:dyDescent="0.2">
      <c r="A26" s="4" t="s">
        <v>72</v>
      </c>
      <c r="B26" s="12">
        <v>1.7307692307692309E-2</v>
      </c>
      <c r="D26" s="9"/>
      <c r="G26" s="15"/>
      <c r="H26" s="18"/>
      <c r="I26" s="19"/>
      <c r="J26" s="16"/>
    </row>
    <row r="27" spans="1:10" x14ac:dyDescent="0.2">
      <c r="A27" s="4" t="s">
        <v>73</v>
      </c>
      <c r="B27" s="12">
        <v>1.7307692307692309E-2</v>
      </c>
      <c r="D27" s="9"/>
      <c r="G27" s="15"/>
      <c r="H27" s="15"/>
      <c r="I27" s="15"/>
      <c r="J27" s="16"/>
    </row>
    <row r="28" spans="1:10" x14ac:dyDescent="0.2">
      <c r="A28" s="4" t="s">
        <v>74</v>
      </c>
      <c r="B28" s="12">
        <v>1.7307692307692309E-2</v>
      </c>
      <c r="D28" s="9"/>
      <c r="G28" s="15"/>
      <c r="H28" s="15"/>
      <c r="I28" s="15"/>
      <c r="J28" s="16"/>
    </row>
    <row r="29" spans="1:10" x14ac:dyDescent="0.2">
      <c r="A29" s="4" t="s">
        <v>75</v>
      </c>
      <c r="B29" s="12">
        <v>1.7307692307692309E-2</v>
      </c>
      <c r="D29" s="9"/>
    </row>
    <row r="30" spans="1:10" x14ac:dyDescent="0.2">
      <c r="A30" s="4" t="s">
        <v>76</v>
      </c>
      <c r="B30" s="12">
        <v>1.7307692307692309E-2</v>
      </c>
      <c r="D30" s="9"/>
    </row>
    <row r="31" spans="1:10" x14ac:dyDescent="0.2">
      <c r="A31" s="4" t="s">
        <v>77</v>
      </c>
      <c r="B31" s="12">
        <v>1.7307692307692309E-2</v>
      </c>
      <c r="D31" s="9"/>
    </row>
    <row r="32" spans="1:10" x14ac:dyDescent="0.2">
      <c r="A32" s="4" t="s">
        <v>78</v>
      </c>
      <c r="B32" s="12">
        <v>1.7307692307692309E-2</v>
      </c>
      <c r="D32" s="9"/>
    </row>
    <row r="33" spans="1:15" x14ac:dyDescent="0.2">
      <c r="A33" s="4" t="s">
        <v>79</v>
      </c>
      <c r="B33" s="12">
        <v>1.7307692307692309E-2</v>
      </c>
      <c r="D33" s="9"/>
    </row>
    <row r="34" spans="1:15" ht="13.5" thickBot="1" x14ac:dyDescent="0.25">
      <c r="A34" s="4" t="s">
        <v>80</v>
      </c>
      <c r="B34" s="14">
        <v>1.7307692307692309E-2</v>
      </c>
      <c r="D34" s="9"/>
    </row>
    <row r="35" spans="1:15" ht="13.5" thickTop="1" x14ac:dyDescent="0.2">
      <c r="A35" s="4"/>
      <c r="B35" s="17"/>
      <c r="D35" s="9"/>
      <c r="K35" s="10"/>
    </row>
    <row r="36" spans="1:15" x14ac:dyDescent="0.2">
      <c r="A36" s="4" t="s">
        <v>29</v>
      </c>
      <c r="B36" s="20">
        <f>SUM(B5:B34)</f>
        <v>1.0000000000000011</v>
      </c>
      <c r="K36" s="4"/>
    </row>
    <row r="37" spans="1:15" x14ac:dyDescent="0.2">
      <c r="A37" s="4" t="s">
        <v>81</v>
      </c>
      <c r="B37" s="7">
        <v>30</v>
      </c>
      <c r="N37" s="4"/>
    </row>
    <row r="38" spans="1:15" x14ac:dyDescent="0.2">
      <c r="A38" s="4"/>
      <c r="K38" s="21"/>
      <c r="L38" s="21"/>
      <c r="M38" s="10"/>
      <c r="N38" s="9"/>
      <c r="O38" s="5"/>
    </row>
    <row r="39" spans="1:15" x14ac:dyDescent="0.2">
      <c r="A39" s="21" t="s">
        <v>25</v>
      </c>
      <c r="K39" s="4"/>
      <c r="L39" s="13"/>
      <c r="M39" s="13"/>
      <c r="N39" s="8"/>
      <c r="O39" s="5"/>
    </row>
    <row r="40" spans="1:15" x14ac:dyDescent="0.2">
      <c r="A40" s="7"/>
      <c r="K40" s="4"/>
      <c r="L40" s="13"/>
      <c r="M40" s="13"/>
      <c r="N40" s="8"/>
      <c r="O40" s="5"/>
    </row>
    <row r="41" spans="1:15" x14ac:dyDescent="0.2">
      <c r="A41" s="21" t="s">
        <v>23</v>
      </c>
      <c r="B41" s="10" t="s">
        <v>0</v>
      </c>
      <c r="K41" s="4"/>
      <c r="L41" s="13"/>
      <c r="M41" s="13"/>
      <c r="N41" s="8"/>
      <c r="O41" s="5"/>
    </row>
    <row r="42" spans="1:15" x14ac:dyDescent="0.2">
      <c r="A42" s="7">
        <v>1</v>
      </c>
      <c r="B42" s="22">
        <f t="shared" ref="B42:B71" si="0">IF(A42&gt;$B$37,0,$B$4*B5)</f>
        <v>7.2000000000000005E-4</v>
      </c>
      <c r="K42" s="4"/>
      <c r="L42" s="13"/>
      <c r="M42" s="13"/>
      <c r="N42" s="8"/>
      <c r="O42" s="5"/>
    </row>
    <row r="43" spans="1:15" x14ac:dyDescent="0.2">
      <c r="A43" s="7">
        <f t="shared" ref="A43:A71" si="1">A42+1</f>
        <v>2</v>
      </c>
      <c r="B43" s="22">
        <f t="shared" si="0"/>
        <v>4.1999999999999996E-4</v>
      </c>
      <c r="K43" s="4"/>
      <c r="L43" s="13"/>
      <c r="M43" s="13"/>
      <c r="N43" s="8"/>
      <c r="O43" s="5"/>
    </row>
    <row r="44" spans="1:15" x14ac:dyDescent="0.2">
      <c r="A44" s="7">
        <f t="shared" si="1"/>
        <v>3</v>
      </c>
      <c r="B44" s="22">
        <f t="shared" si="0"/>
        <v>4.1999999999999996E-4</v>
      </c>
      <c r="K44" s="4"/>
      <c r="L44" s="13"/>
      <c r="M44" s="13"/>
      <c r="N44" s="8"/>
      <c r="O44" s="5"/>
    </row>
    <row r="45" spans="1:15" x14ac:dyDescent="0.2">
      <c r="A45" s="7">
        <f t="shared" si="1"/>
        <v>4</v>
      </c>
      <c r="B45" s="22">
        <f t="shared" si="0"/>
        <v>4.1999999999999996E-4</v>
      </c>
      <c r="K45" s="4"/>
      <c r="L45" s="13"/>
      <c r="M45" s="13"/>
      <c r="N45" s="8"/>
      <c r="O45" s="5"/>
    </row>
    <row r="46" spans="1:15" x14ac:dyDescent="0.2">
      <c r="A46" s="7">
        <f t="shared" si="1"/>
        <v>5</v>
      </c>
      <c r="B46" s="22">
        <f t="shared" si="0"/>
        <v>6.2307692307692305E-5</v>
      </c>
      <c r="K46" s="4"/>
      <c r="L46" s="13"/>
      <c r="M46" s="13"/>
      <c r="N46" s="8"/>
      <c r="O46" s="5"/>
    </row>
    <row r="47" spans="1:15" x14ac:dyDescent="0.2">
      <c r="A47" s="7">
        <f t="shared" si="1"/>
        <v>6</v>
      </c>
      <c r="B47" s="22">
        <f t="shared" si="0"/>
        <v>6.2307692307692305E-5</v>
      </c>
      <c r="K47" s="4"/>
      <c r="L47" s="13"/>
      <c r="M47" s="13"/>
      <c r="N47" s="8"/>
      <c r="O47" s="5"/>
    </row>
    <row r="48" spans="1:15" x14ac:dyDescent="0.2">
      <c r="A48" s="7">
        <f t="shared" si="1"/>
        <v>7</v>
      </c>
      <c r="B48" s="22">
        <f t="shared" si="0"/>
        <v>6.2307692307692305E-5</v>
      </c>
      <c r="K48" s="4"/>
      <c r="L48" s="13"/>
      <c r="M48" s="13"/>
      <c r="N48" s="8"/>
      <c r="O48" s="5"/>
    </row>
    <row r="49" spans="1:15" x14ac:dyDescent="0.2">
      <c r="A49" s="7">
        <f t="shared" si="1"/>
        <v>8</v>
      </c>
      <c r="B49" s="22">
        <f t="shared" si="0"/>
        <v>6.2307692307692305E-5</v>
      </c>
      <c r="K49" s="4"/>
      <c r="L49" s="13"/>
      <c r="M49" s="13"/>
      <c r="N49" s="8"/>
      <c r="O49" s="5"/>
    </row>
    <row r="50" spans="1:15" x14ac:dyDescent="0.2">
      <c r="A50" s="7">
        <f t="shared" si="1"/>
        <v>9</v>
      </c>
      <c r="B50" s="22">
        <f t="shared" si="0"/>
        <v>6.2307692307692305E-5</v>
      </c>
      <c r="K50" s="4"/>
      <c r="L50" s="13"/>
      <c r="M50" s="13"/>
      <c r="N50" s="8"/>
      <c r="O50" s="5"/>
    </row>
    <row r="51" spans="1:15" x14ac:dyDescent="0.2">
      <c r="A51" s="7">
        <f t="shared" si="1"/>
        <v>10</v>
      </c>
      <c r="B51" s="22">
        <f t="shared" si="0"/>
        <v>6.2307692307692305E-5</v>
      </c>
      <c r="K51" s="4"/>
      <c r="L51" s="13"/>
      <c r="M51" s="13"/>
      <c r="N51" s="8"/>
      <c r="O51" s="5"/>
    </row>
    <row r="52" spans="1:15" x14ac:dyDescent="0.2">
      <c r="A52" s="7">
        <f t="shared" si="1"/>
        <v>11</v>
      </c>
      <c r="B52" s="22">
        <f t="shared" si="0"/>
        <v>6.2307692307692305E-5</v>
      </c>
      <c r="K52" s="4"/>
      <c r="L52" s="13"/>
      <c r="M52" s="13"/>
      <c r="N52" s="8"/>
      <c r="O52" s="5"/>
    </row>
    <row r="53" spans="1:15" x14ac:dyDescent="0.2">
      <c r="A53" s="7">
        <f t="shared" si="1"/>
        <v>12</v>
      </c>
      <c r="B53" s="22">
        <f t="shared" si="0"/>
        <v>6.2307692307692305E-5</v>
      </c>
      <c r="K53" s="4"/>
      <c r="L53" s="13"/>
      <c r="M53" s="13"/>
      <c r="N53" s="8"/>
      <c r="O53" s="5"/>
    </row>
    <row r="54" spans="1:15" x14ac:dyDescent="0.2">
      <c r="A54" s="7">
        <f t="shared" si="1"/>
        <v>13</v>
      </c>
      <c r="B54" s="22">
        <f t="shared" si="0"/>
        <v>6.2307692307692305E-5</v>
      </c>
      <c r="K54" s="4"/>
      <c r="L54" s="13"/>
      <c r="M54" s="13"/>
      <c r="N54" s="8"/>
      <c r="O54" s="5"/>
    </row>
    <row r="55" spans="1:15" x14ac:dyDescent="0.2">
      <c r="A55" s="7">
        <f t="shared" si="1"/>
        <v>14</v>
      </c>
      <c r="B55" s="22">
        <f t="shared" si="0"/>
        <v>6.2307692307692305E-5</v>
      </c>
      <c r="K55" s="4"/>
      <c r="L55" s="13"/>
      <c r="M55" s="13"/>
      <c r="N55" s="8"/>
      <c r="O55" s="5"/>
    </row>
    <row r="56" spans="1:15" x14ac:dyDescent="0.2">
      <c r="A56" s="7">
        <f t="shared" si="1"/>
        <v>15</v>
      </c>
      <c r="B56" s="22">
        <f t="shared" si="0"/>
        <v>6.2307692307692305E-5</v>
      </c>
      <c r="K56" s="4"/>
      <c r="L56" s="13"/>
      <c r="M56" s="13"/>
      <c r="N56" s="8"/>
      <c r="O56" s="5"/>
    </row>
    <row r="57" spans="1:15" x14ac:dyDescent="0.2">
      <c r="A57" s="7">
        <f t="shared" si="1"/>
        <v>16</v>
      </c>
      <c r="B57" s="22">
        <f t="shared" si="0"/>
        <v>6.2307692307692305E-5</v>
      </c>
      <c r="K57" s="4"/>
      <c r="L57" s="13"/>
      <c r="M57" s="13"/>
      <c r="N57" s="8"/>
      <c r="O57" s="5"/>
    </row>
    <row r="58" spans="1:15" x14ac:dyDescent="0.2">
      <c r="A58" s="7">
        <f t="shared" si="1"/>
        <v>17</v>
      </c>
      <c r="B58" s="22">
        <f t="shared" si="0"/>
        <v>6.2307692307692305E-5</v>
      </c>
      <c r="K58" s="4"/>
      <c r="L58" s="13"/>
      <c r="M58" s="13"/>
      <c r="N58" s="8"/>
      <c r="O58" s="5"/>
    </row>
    <row r="59" spans="1:15" x14ac:dyDescent="0.2">
      <c r="A59" s="7">
        <f t="shared" si="1"/>
        <v>18</v>
      </c>
      <c r="B59" s="22">
        <f t="shared" si="0"/>
        <v>6.2307692307692305E-5</v>
      </c>
      <c r="K59" s="4"/>
      <c r="L59" s="13"/>
      <c r="M59" s="13"/>
      <c r="N59" s="8"/>
      <c r="O59" s="5"/>
    </row>
    <row r="60" spans="1:15" x14ac:dyDescent="0.2">
      <c r="A60" s="7">
        <f t="shared" si="1"/>
        <v>19</v>
      </c>
      <c r="B60" s="22">
        <f t="shared" si="0"/>
        <v>6.2307692307692305E-5</v>
      </c>
      <c r="K60" s="4"/>
      <c r="L60" s="13"/>
      <c r="M60" s="13"/>
      <c r="N60" s="8"/>
      <c r="O60" s="5"/>
    </row>
    <row r="61" spans="1:15" x14ac:dyDescent="0.2">
      <c r="A61" s="7">
        <f t="shared" si="1"/>
        <v>20</v>
      </c>
      <c r="B61" s="22">
        <f t="shared" si="0"/>
        <v>6.2307692307692305E-5</v>
      </c>
      <c r="K61" s="4"/>
      <c r="L61" s="13"/>
      <c r="M61" s="13"/>
      <c r="N61" s="8"/>
      <c r="O61" s="5"/>
    </row>
    <row r="62" spans="1:15" x14ac:dyDescent="0.2">
      <c r="A62" s="7">
        <f t="shared" si="1"/>
        <v>21</v>
      </c>
      <c r="B62" s="22">
        <f t="shared" si="0"/>
        <v>6.2307692307692305E-5</v>
      </c>
      <c r="K62" s="4"/>
      <c r="L62" s="13"/>
      <c r="M62" s="13"/>
      <c r="N62" s="8"/>
      <c r="O62" s="5"/>
    </row>
    <row r="63" spans="1:15" x14ac:dyDescent="0.2">
      <c r="A63" s="7">
        <f t="shared" si="1"/>
        <v>22</v>
      </c>
      <c r="B63" s="22">
        <f t="shared" si="0"/>
        <v>6.2307692307692305E-5</v>
      </c>
      <c r="K63" s="4"/>
      <c r="L63" s="13"/>
      <c r="M63" s="13"/>
      <c r="N63" s="8"/>
      <c r="O63" s="5"/>
    </row>
    <row r="64" spans="1:15" x14ac:dyDescent="0.2">
      <c r="A64" s="7">
        <f t="shared" si="1"/>
        <v>23</v>
      </c>
      <c r="B64" s="22">
        <f t="shared" si="0"/>
        <v>6.2307692307692305E-5</v>
      </c>
      <c r="K64" s="4"/>
      <c r="L64" s="13"/>
      <c r="M64" s="13"/>
      <c r="N64" s="8"/>
      <c r="O64" s="5"/>
    </row>
    <row r="65" spans="1:15" x14ac:dyDescent="0.2">
      <c r="A65" s="7">
        <f t="shared" si="1"/>
        <v>24</v>
      </c>
      <c r="B65" s="22">
        <f t="shared" si="0"/>
        <v>6.2307692307692305E-5</v>
      </c>
      <c r="K65" s="4"/>
      <c r="L65" s="13"/>
      <c r="M65" s="13"/>
      <c r="N65" s="8"/>
      <c r="O65" s="5"/>
    </row>
    <row r="66" spans="1:15" x14ac:dyDescent="0.2">
      <c r="A66" s="7">
        <f t="shared" si="1"/>
        <v>25</v>
      </c>
      <c r="B66" s="22">
        <f t="shared" si="0"/>
        <v>6.2307692307692305E-5</v>
      </c>
      <c r="K66" s="4"/>
      <c r="L66" s="13"/>
      <c r="M66" s="13"/>
      <c r="N66" s="8"/>
      <c r="O66" s="5"/>
    </row>
    <row r="67" spans="1:15" x14ac:dyDescent="0.2">
      <c r="A67" s="7">
        <f t="shared" si="1"/>
        <v>26</v>
      </c>
      <c r="B67" s="22">
        <f t="shared" si="0"/>
        <v>6.2307692307692305E-5</v>
      </c>
      <c r="K67" s="4"/>
      <c r="L67" s="13"/>
      <c r="M67" s="13"/>
      <c r="N67" s="8"/>
      <c r="O67" s="5"/>
    </row>
    <row r="68" spans="1:15" x14ac:dyDescent="0.2">
      <c r="A68" s="7">
        <f t="shared" si="1"/>
        <v>27</v>
      </c>
      <c r="B68" s="22">
        <f t="shared" si="0"/>
        <v>6.2307692307692305E-5</v>
      </c>
      <c r="K68" s="4"/>
      <c r="L68" s="13"/>
      <c r="M68" s="13"/>
      <c r="N68" s="8"/>
      <c r="O68" s="5"/>
    </row>
    <row r="69" spans="1:15" x14ac:dyDescent="0.2">
      <c r="A69" s="7">
        <f t="shared" si="1"/>
        <v>28</v>
      </c>
      <c r="B69" s="22">
        <f t="shared" si="0"/>
        <v>6.2307692307692305E-5</v>
      </c>
      <c r="K69" s="4"/>
      <c r="L69" s="13"/>
      <c r="M69" s="13"/>
      <c r="N69" s="8"/>
      <c r="O69" s="5"/>
    </row>
    <row r="70" spans="1:15" x14ac:dyDescent="0.2">
      <c r="A70" s="7">
        <f t="shared" si="1"/>
        <v>29</v>
      </c>
      <c r="B70" s="22">
        <f t="shared" si="0"/>
        <v>6.2307692307692305E-5</v>
      </c>
      <c r="K70" s="4"/>
      <c r="L70" s="13"/>
      <c r="M70" s="13"/>
      <c r="N70" s="8"/>
      <c r="O70" s="5"/>
    </row>
    <row r="71" spans="1:15" x14ac:dyDescent="0.2">
      <c r="A71" s="7">
        <f t="shared" si="1"/>
        <v>30</v>
      </c>
      <c r="B71" s="22">
        <f t="shared" si="0"/>
        <v>6.2307692307692305E-5</v>
      </c>
      <c r="K71" s="4"/>
      <c r="L71" s="13"/>
      <c r="M71" s="13"/>
      <c r="N71" s="8"/>
      <c r="O71" s="5"/>
    </row>
    <row r="72" spans="1:15" x14ac:dyDescent="0.2">
      <c r="A72" s="21" t="s">
        <v>28</v>
      </c>
      <c r="B72" s="22">
        <f>SUM(B42:B71)</f>
        <v>3.5999999999999982E-3</v>
      </c>
    </row>
  </sheetData>
  <pageMargins left="0.7" right="0.7" top="0.75" bottom="0.75" header="0.3" footer="0.3"/>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M36"/>
  <sheetViews>
    <sheetView showGridLines="0" topLeftCell="C1" workbookViewId="0">
      <selection activeCell="AN3" sqref="AN3"/>
    </sheetView>
  </sheetViews>
  <sheetFormatPr defaultRowHeight="12.75" x14ac:dyDescent="0.2"/>
  <cols>
    <col min="1" max="1" width="6.7109375" style="8" hidden="1" customWidth="1"/>
    <col min="2" max="2" width="9.5703125" style="5" hidden="1" customWidth="1"/>
    <col min="3" max="3" width="7.7109375" style="7" customWidth="1"/>
    <col min="4" max="4" width="8.42578125" style="7" hidden="1" customWidth="1"/>
    <col min="5" max="5" width="8.42578125" style="23" customWidth="1"/>
    <col min="6" max="35" width="5.5703125" style="7" customWidth="1"/>
    <col min="36" max="36" width="10" style="155" customWidth="1"/>
    <col min="37" max="37" width="15.140625" style="155" customWidth="1"/>
  </cols>
  <sheetData>
    <row r="1" spans="1:39" s="87" customFormat="1" x14ac:dyDescent="0.2">
      <c r="A1" s="91"/>
      <c r="B1" s="6"/>
      <c r="C1" s="24" t="s">
        <v>97</v>
      </c>
      <c r="D1" s="90"/>
      <c r="E1" s="66"/>
      <c r="F1" s="90"/>
      <c r="G1" s="90"/>
      <c r="H1" s="90"/>
      <c r="I1" s="90"/>
      <c r="J1" s="90"/>
      <c r="K1" s="90"/>
      <c r="L1" s="90"/>
      <c r="M1" s="90"/>
      <c r="N1" s="90"/>
      <c r="O1" s="90"/>
      <c r="P1" s="90"/>
      <c r="Q1" s="90"/>
      <c r="R1" s="90"/>
      <c r="S1" s="90"/>
      <c r="T1" s="90"/>
      <c r="U1" s="90"/>
      <c r="V1" s="90"/>
      <c r="W1" s="90"/>
      <c r="X1" s="90"/>
      <c r="Y1" s="90"/>
      <c r="Z1" s="90"/>
      <c r="AA1" s="90"/>
      <c r="AB1" s="90"/>
      <c r="AC1" s="90"/>
      <c r="AD1" s="90"/>
      <c r="AE1" s="90"/>
      <c r="AF1" s="90"/>
      <c r="AG1" s="90"/>
      <c r="AH1" s="90"/>
      <c r="AI1" s="90"/>
      <c r="AJ1" s="148"/>
      <c r="AK1" s="148"/>
    </row>
    <row r="2" spans="1:39" ht="13.5" thickBot="1" x14ac:dyDescent="0.25">
      <c r="C2" s="24" t="s">
        <v>96</v>
      </c>
      <c r="D2" s="15"/>
      <c r="E2" s="27"/>
      <c r="F2" s="15"/>
      <c r="G2" s="15"/>
      <c r="H2" s="15"/>
      <c r="I2" s="15"/>
      <c r="J2" s="15"/>
      <c r="K2" s="15"/>
      <c r="L2" s="15"/>
      <c r="M2" s="15"/>
      <c r="N2" s="15"/>
      <c r="O2" s="15"/>
      <c r="P2" s="15"/>
      <c r="Q2" s="15"/>
      <c r="R2" s="15"/>
      <c r="S2" s="15"/>
      <c r="T2" s="15"/>
      <c r="U2" s="15"/>
      <c r="V2" s="15"/>
      <c r="W2" s="15"/>
      <c r="X2" s="15"/>
      <c r="Y2" s="15"/>
      <c r="Z2" s="15"/>
      <c r="AA2" s="15"/>
      <c r="AB2" s="15"/>
      <c r="AC2" s="15"/>
      <c r="AD2" s="15"/>
      <c r="AE2" s="15"/>
      <c r="AF2" s="15"/>
      <c r="AG2" s="15"/>
      <c r="AH2" s="15"/>
      <c r="AI2" s="15"/>
      <c r="AJ2" s="149"/>
      <c r="AK2" s="149"/>
    </row>
    <row r="3" spans="1:39" x14ac:dyDescent="0.2">
      <c r="C3" s="28"/>
      <c r="D3" s="29" t="s">
        <v>27</v>
      </c>
      <c r="E3" s="30" t="s">
        <v>47</v>
      </c>
      <c r="F3" s="31" t="s">
        <v>23</v>
      </c>
      <c r="G3" s="32"/>
      <c r="H3" s="32"/>
      <c r="I3" s="32"/>
      <c r="J3" s="32"/>
      <c r="K3" s="32"/>
      <c r="L3" s="32"/>
      <c r="M3" s="32"/>
      <c r="N3" s="32"/>
      <c r="O3" s="32"/>
      <c r="P3" s="32"/>
      <c r="Q3" s="32"/>
      <c r="R3" s="32"/>
      <c r="S3" s="32"/>
      <c r="T3" s="32"/>
      <c r="U3" s="32"/>
      <c r="V3" s="32"/>
      <c r="W3" s="32"/>
      <c r="X3" s="32"/>
      <c r="Y3" s="32"/>
      <c r="Z3" s="32"/>
      <c r="AA3" s="32"/>
      <c r="AB3" s="32"/>
      <c r="AC3" s="32"/>
      <c r="AD3" s="32"/>
      <c r="AE3" s="32"/>
      <c r="AF3" s="32"/>
      <c r="AG3" s="32"/>
      <c r="AH3" s="32"/>
      <c r="AI3" s="32"/>
      <c r="AJ3" s="150" t="s">
        <v>33</v>
      </c>
      <c r="AK3" s="156" t="s">
        <v>128</v>
      </c>
    </row>
    <row r="4" spans="1:39" ht="13.5" thickBot="1" x14ac:dyDescent="0.25">
      <c r="C4" s="36" t="s">
        <v>30</v>
      </c>
      <c r="D4" s="37" t="s">
        <v>26</v>
      </c>
      <c r="E4" s="38" t="s">
        <v>24</v>
      </c>
      <c r="F4" s="39" t="s">
        <v>1</v>
      </c>
      <c r="G4" s="40" t="s">
        <v>4</v>
      </c>
      <c r="H4" s="40" t="s">
        <v>10</v>
      </c>
      <c r="I4" s="40" t="s">
        <v>11</v>
      </c>
      <c r="J4" s="40" t="s">
        <v>12</v>
      </c>
      <c r="K4" s="40" t="s">
        <v>13</v>
      </c>
      <c r="L4" s="40" t="s">
        <v>14</v>
      </c>
      <c r="M4" s="40" t="s">
        <v>15</v>
      </c>
      <c r="N4" s="40" t="s">
        <v>16</v>
      </c>
      <c r="O4" s="40" t="s">
        <v>17</v>
      </c>
      <c r="P4" s="40" t="s">
        <v>2</v>
      </c>
      <c r="Q4" s="40" t="s">
        <v>3</v>
      </c>
      <c r="R4" s="40" t="s">
        <v>5</v>
      </c>
      <c r="S4" s="40" t="s">
        <v>6</v>
      </c>
      <c r="T4" s="40" t="s">
        <v>7</v>
      </c>
      <c r="U4" s="40" t="s">
        <v>8</v>
      </c>
      <c r="V4" s="40" t="s">
        <v>9</v>
      </c>
      <c r="W4" s="40" t="s">
        <v>31</v>
      </c>
      <c r="X4" s="40" t="s">
        <v>32</v>
      </c>
      <c r="Y4" s="40" t="s">
        <v>37</v>
      </c>
      <c r="Z4" s="40" t="s">
        <v>38</v>
      </c>
      <c r="AA4" s="40" t="s">
        <v>39</v>
      </c>
      <c r="AB4" s="40" t="s">
        <v>40</v>
      </c>
      <c r="AC4" s="40" t="s">
        <v>41</v>
      </c>
      <c r="AD4" s="40" t="s">
        <v>48</v>
      </c>
      <c r="AE4" s="40" t="s">
        <v>42</v>
      </c>
      <c r="AF4" s="40" t="s">
        <v>43</v>
      </c>
      <c r="AG4" s="40" t="s">
        <v>44</v>
      </c>
      <c r="AH4" s="40" t="s">
        <v>45</v>
      </c>
      <c r="AI4" s="40" t="s">
        <v>46</v>
      </c>
      <c r="AJ4" s="151" t="s">
        <v>36</v>
      </c>
      <c r="AK4" s="157" t="s">
        <v>34</v>
      </c>
    </row>
    <row r="5" spans="1:39" x14ac:dyDescent="0.2">
      <c r="B5" s="58"/>
      <c r="C5" s="42">
        <f>'Credit Inputs'!F4</f>
        <v>2018</v>
      </c>
      <c r="D5" s="43">
        <f>C5-'Credit Inputs'!$J$4</f>
        <v>0</v>
      </c>
      <c r="E5" s="44">
        <f>1/('Credit Inputs'!$J$5^D5)</f>
        <v>1</v>
      </c>
      <c r="F5" s="62">
        <f>'Credit Inputs'!B42</f>
        <v>7.2000000000000005E-4</v>
      </c>
      <c r="G5" s="63">
        <f>'Credit Inputs'!B43</f>
        <v>4.1999999999999996E-4</v>
      </c>
      <c r="H5" s="63">
        <f>'Credit Inputs'!B44</f>
        <v>4.1999999999999996E-4</v>
      </c>
      <c r="I5" s="63">
        <f>'Credit Inputs'!B45</f>
        <v>4.1999999999999996E-4</v>
      </c>
      <c r="J5" s="63">
        <f>'Credit Inputs'!B46</f>
        <v>6.2307692307692305E-5</v>
      </c>
      <c r="K5" s="63">
        <f>'Credit Inputs'!B47</f>
        <v>6.2307692307692305E-5</v>
      </c>
      <c r="L5" s="45">
        <f>'Credit Inputs'!B48</f>
        <v>6.2307692307692305E-5</v>
      </c>
      <c r="M5" s="45">
        <f>'Credit Inputs'!B49</f>
        <v>6.2307692307692305E-5</v>
      </c>
      <c r="N5" s="45">
        <f>'Credit Inputs'!B50</f>
        <v>6.2307692307692305E-5</v>
      </c>
      <c r="O5" s="45">
        <f>'Credit Inputs'!B51</f>
        <v>6.2307692307692305E-5</v>
      </c>
      <c r="P5" s="45">
        <f>'Credit Inputs'!B52</f>
        <v>6.2307692307692305E-5</v>
      </c>
      <c r="Q5" s="45">
        <f>'Credit Inputs'!B53</f>
        <v>6.2307692307692305E-5</v>
      </c>
      <c r="R5" s="45">
        <f>'Credit Inputs'!B54</f>
        <v>6.2307692307692305E-5</v>
      </c>
      <c r="S5" s="45">
        <f>'Credit Inputs'!B55</f>
        <v>6.2307692307692305E-5</v>
      </c>
      <c r="T5" s="45">
        <f>'Credit Inputs'!B56</f>
        <v>6.2307692307692305E-5</v>
      </c>
      <c r="U5" s="45">
        <f>'Credit Inputs'!B57</f>
        <v>6.2307692307692305E-5</v>
      </c>
      <c r="V5" s="45">
        <f>'Credit Inputs'!B58</f>
        <v>6.2307692307692305E-5</v>
      </c>
      <c r="W5" s="45">
        <f>'Credit Inputs'!B59</f>
        <v>6.2307692307692305E-5</v>
      </c>
      <c r="X5" s="45">
        <f>'Credit Inputs'!B60</f>
        <v>6.2307692307692305E-5</v>
      </c>
      <c r="Y5" s="45">
        <f>'Credit Inputs'!B61</f>
        <v>6.2307692307692305E-5</v>
      </c>
      <c r="Z5" s="45">
        <f>'Credit Inputs'!B62</f>
        <v>6.2307692307692305E-5</v>
      </c>
      <c r="AA5" s="45">
        <f>'Credit Inputs'!B63</f>
        <v>6.2307692307692305E-5</v>
      </c>
      <c r="AB5" s="45">
        <f>'Credit Inputs'!B64</f>
        <v>6.2307692307692305E-5</v>
      </c>
      <c r="AC5" s="45">
        <f>'Credit Inputs'!B65</f>
        <v>6.2307692307692305E-5</v>
      </c>
      <c r="AD5" s="45">
        <f>'Credit Inputs'!B66</f>
        <v>6.2307692307692305E-5</v>
      </c>
      <c r="AE5" s="45">
        <f>'Credit Inputs'!B67</f>
        <v>6.2307692307692305E-5</v>
      </c>
      <c r="AF5" s="45">
        <f>'Credit Inputs'!B68</f>
        <v>6.2307692307692305E-5</v>
      </c>
      <c r="AG5" s="45">
        <f>'Credit Inputs'!B69</f>
        <v>6.2307692307692305E-5</v>
      </c>
      <c r="AH5" s="45">
        <f>'Credit Inputs'!B70</f>
        <v>6.2307692307692305E-5</v>
      </c>
      <c r="AI5" s="45">
        <f>'Credit Inputs'!B71</f>
        <v>6.2307692307692305E-5</v>
      </c>
      <c r="AJ5" s="152">
        <f>SUM(F5:AI5)</f>
        <v>3.5999999999999982E-3</v>
      </c>
      <c r="AK5" s="158" t="s">
        <v>35</v>
      </c>
      <c r="AL5" s="2"/>
      <c r="AM5" s="2"/>
    </row>
    <row r="6" spans="1:39" x14ac:dyDescent="0.2">
      <c r="B6" s="58"/>
      <c r="C6" s="47">
        <f>C5+1</f>
        <v>2019</v>
      </c>
      <c r="D6" s="43">
        <f>C6-'Credit Inputs'!$J$4</f>
        <v>1</v>
      </c>
      <c r="E6" s="44">
        <f>1/('Credit Inputs'!$J$5^D6)</f>
        <v>0.970873786407767</v>
      </c>
      <c r="F6" s="42"/>
      <c r="G6" s="49">
        <f>(F5+F5*'Credit Inputs'!$F7)/2</f>
        <v>6.3720000000000009E-4</v>
      </c>
      <c r="H6" s="49">
        <f>(G5+G5*'Credit Inputs'!$F8)/2</f>
        <v>3.8639999999999996E-4</v>
      </c>
      <c r="I6" s="49">
        <f>(H5+H5*'Credit Inputs'!$F9)/2</f>
        <v>3.9269999999999995E-4</v>
      </c>
      <c r="J6" s="49">
        <f>(I5+I5*'Credit Inputs'!$F10)/2</f>
        <v>3.9269999999999995E-4</v>
      </c>
      <c r="K6" s="49">
        <f>(J5+J5*'Credit Inputs'!$F11)/2</f>
        <v>5.8257692307692302E-5</v>
      </c>
      <c r="L6" s="49">
        <f>(K5+K5*'Credit Inputs'!$F11)/2</f>
        <v>5.8257692307692302E-5</v>
      </c>
      <c r="M6" s="49">
        <f>(L5+L5*'Credit Inputs'!$F11)/2</f>
        <v>5.8257692307692302E-5</v>
      </c>
      <c r="N6" s="49">
        <f>(M5+M5*'Credit Inputs'!$F11)/2</f>
        <v>5.8257692307692302E-5</v>
      </c>
      <c r="O6" s="49">
        <f>(N5+N5*'Credit Inputs'!$F11)/2</f>
        <v>5.8257692307692302E-5</v>
      </c>
      <c r="P6" s="49">
        <f>(O5+O5*'Credit Inputs'!$F11)/2</f>
        <v>5.8257692307692302E-5</v>
      </c>
      <c r="Q6" s="49">
        <f>(P5+P5*'Credit Inputs'!$F11)/2</f>
        <v>5.8257692307692302E-5</v>
      </c>
      <c r="R6" s="49">
        <f>(Q5+Q5*'Credit Inputs'!$F11)/2</f>
        <v>5.8257692307692302E-5</v>
      </c>
      <c r="S6" s="49">
        <f>(R5+R5*'Credit Inputs'!$F11)/2</f>
        <v>5.8257692307692302E-5</v>
      </c>
      <c r="T6" s="49">
        <f>(S5+S5*'Credit Inputs'!$F11)/2</f>
        <v>5.8257692307692302E-5</v>
      </c>
      <c r="U6" s="49">
        <f>(T5+T5*'Credit Inputs'!$F11)/2</f>
        <v>5.8257692307692302E-5</v>
      </c>
      <c r="V6" s="49">
        <f>(U5+U5*'Credit Inputs'!$F11)/2</f>
        <v>5.8257692307692302E-5</v>
      </c>
      <c r="W6" s="49">
        <f>(V5+V5*'Credit Inputs'!$F11)/2</f>
        <v>5.8257692307692302E-5</v>
      </c>
      <c r="X6" s="49">
        <f>(W5+W5*'Credit Inputs'!$F11)/2</f>
        <v>5.8257692307692302E-5</v>
      </c>
      <c r="Y6" s="49">
        <f>(X5+X5*'Credit Inputs'!$F11)/2</f>
        <v>5.8257692307692302E-5</v>
      </c>
      <c r="Z6" s="49">
        <f>(Y5+Y5*'Credit Inputs'!$F11)/2</f>
        <v>5.8257692307692302E-5</v>
      </c>
      <c r="AA6" s="49">
        <f>(Z5+Z5*'Credit Inputs'!$F11)/2</f>
        <v>5.8257692307692302E-5</v>
      </c>
      <c r="AB6" s="49">
        <f>(AA5+AA5*'Credit Inputs'!$F11)/2</f>
        <v>5.8257692307692302E-5</v>
      </c>
      <c r="AC6" s="49">
        <f>(AB5+AB5*'Credit Inputs'!$F11)/2</f>
        <v>5.8257692307692302E-5</v>
      </c>
      <c r="AD6" s="49">
        <f>(AC5+AC5*'Credit Inputs'!$F11)/2</f>
        <v>5.8257692307692302E-5</v>
      </c>
      <c r="AE6" s="49">
        <f>(AD5+AD5*'Credit Inputs'!$F11)/2</f>
        <v>5.8257692307692302E-5</v>
      </c>
      <c r="AF6" s="49">
        <f>(AE5+AE5*'Credit Inputs'!$F11)/2</f>
        <v>5.8257692307692302E-5</v>
      </c>
      <c r="AG6" s="49">
        <f>(AF5+AF5*'Credit Inputs'!$F11)/2</f>
        <v>5.8257692307692302E-5</v>
      </c>
      <c r="AH6" s="49">
        <f>(AG5+AG5*'Credit Inputs'!$F11)/2</f>
        <v>5.8257692307692302E-5</v>
      </c>
      <c r="AI6" s="49">
        <f>(AH5+AH5*'Credit Inputs'!$F11)/2</f>
        <v>5.8257692307692302E-5</v>
      </c>
      <c r="AJ6" s="153">
        <f t="shared" ref="AJ6:AJ34" si="0">SUM(F6:AI6)</f>
        <v>3.2654423076923103E-3</v>
      </c>
      <c r="AK6" s="159">
        <f t="shared" ref="AK6:AK34" si="1">AJ6*E6</f>
        <v>3.1703323375653499E-3</v>
      </c>
      <c r="AL6" s="2"/>
      <c r="AM6" s="2"/>
    </row>
    <row r="7" spans="1:39" x14ac:dyDescent="0.2">
      <c r="B7" s="58"/>
      <c r="C7" s="47">
        <f t="shared" ref="C7:C34" si="2">C6+1</f>
        <v>2020</v>
      </c>
      <c r="D7" s="43">
        <f>C7-'Credit Inputs'!$J$4</f>
        <v>2</v>
      </c>
      <c r="E7" s="44">
        <f>1/('Credit Inputs'!$J$5^D7)</f>
        <v>0.94259590913375435</v>
      </c>
      <c r="F7" s="42"/>
      <c r="G7" s="48"/>
      <c r="H7" s="49">
        <f>G6*'Credit Inputs'!$F8</f>
        <v>5.352480000000001E-4</v>
      </c>
      <c r="I7" s="49">
        <f>H6*'Credit Inputs'!$F9</f>
        <v>3.3616799999999997E-4</v>
      </c>
      <c r="J7" s="49">
        <f>I6*'Credit Inputs'!$F10</f>
        <v>3.4164899999999997E-4</v>
      </c>
      <c r="K7" s="49">
        <f>J6*'Credit Inputs'!$F11</f>
        <v>3.4164899999999997E-4</v>
      </c>
      <c r="L7" s="49">
        <f>K6*'Credit Inputs'!$F11</f>
        <v>5.0684192307692304E-5</v>
      </c>
      <c r="M7" s="49">
        <f>L6*'Credit Inputs'!$F11</f>
        <v>5.0684192307692304E-5</v>
      </c>
      <c r="N7" s="49">
        <f>M6*'Credit Inputs'!$F11</f>
        <v>5.0684192307692304E-5</v>
      </c>
      <c r="O7" s="49">
        <f>N6*'Credit Inputs'!$F11</f>
        <v>5.0684192307692304E-5</v>
      </c>
      <c r="P7" s="49">
        <f>O6*'Credit Inputs'!$F11</f>
        <v>5.0684192307692304E-5</v>
      </c>
      <c r="Q7" s="49">
        <f>P6*'Credit Inputs'!$F11</f>
        <v>5.0684192307692304E-5</v>
      </c>
      <c r="R7" s="49">
        <f>Q6*'Credit Inputs'!$F11</f>
        <v>5.0684192307692304E-5</v>
      </c>
      <c r="S7" s="49">
        <f>R6*'Credit Inputs'!$F11</f>
        <v>5.0684192307692304E-5</v>
      </c>
      <c r="T7" s="49">
        <f>S6*'Credit Inputs'!$F11</f>
        <v>5.0684192307692304E-5</v>
      </c>
      <c r="U7" s="49">
        <f>T6*'Credit Inputs'!$F11</f>
        <v>5.0684192307692304E-5</v>
      </c>
      <c r="V7" s="49">
        <f>U6*'Credit Inputs'!$F11</f>
        <v>5.0684192307692304E-5</v>
      </c>
      <c r="W7" s="49">
        <f>V6*'Credit Inputs'!$F11</f>
        <v>5.0684192307692304E-5</v>
      </c>
      <c r="X7" s="49">
        <f>W6*'Credit Inputs'!$F11</f>
        <v>5.0684192307692304E-5</v>
      </c>
      <c r="Y7" s="49">
        <f>X6*'Credit Inputs'!$F11</f>
        <v>5.0684192307692304E-5</v>
      </c>
      <c r="Z7" s="49">
        <f>Y6*'Credit Inputs'!$F11</f>
        <v>5.0684192307692304E-5</v>
      </c>
      <c r="AA7" s="49">
        <f>Z6*'Credit Inputs'!$F11</f>
        <v>5.0684192307692304E-5</v>
      </c>
      <c r="AB7" s="49">
        <f>AA6*'Credit Inputs'!$F11</f>
        <v>5.0684192307692304E-5</v>
      </c>
      <c r="AC7" s="49">
        <f>AB6*'Credit Inputs'!$F11</f>
        <v>5.0684192307692304E-5</v>
      </c>
      <c r="AD7" s="49">
        <f>AC6*'Credit Inputs'!$F11</f>
        <v>5.0684192307692304E-5</v>
      </c>
      <c r="AE7" s="49">
        <f>AD6*'Credit Inputs'!$F11</f>
        <v>5.0684192307692304E-5</v>
      </c>
      <c r="AF7" s="49">
        <f>AE6*'Credit Inputs'!$F11</f>
        <v>5.0684192307692304E-5</v>
      </c>
      <c r="AG7" s="49">
        <f>AF6*'Credit Inputs'!$F11</f>
        <v>5.0684192307692304E-5</v>
      </c>
      <c r="AH7" s="49">
        <f>AG6*'Credit Inputs'!$F11</f>
        <v>5.0684192307692304E-5</v>
      </c>
      <c r="AI7" s="49">
        <f>AH6*'Credit Inputs'!$F11</f>
        <v>5.0684192307692304E-5</v>
      </c>
      <c r="AJ7" s="153">
        <f t="shared" si="0"/>
        <v>2.7711346153846176E-3</v>
      </c>
      <c r="AK7" s="159">
        <f t="shared" si="1"/>
        <v>2.6120601521204801E-3</v>
      </c>
      <c r="AL7" s="2"/>
      <c r="AM7" s="2"/>
    </row>
    <row r="8" spans="1:39" x14ac:dyDescent="0.2">
      <c r="B8" s="58"/>
      <c r="C8" s="47">
        <f t="shared" si="2"/>
        <v>2021</v>
      </c>
      <c r="D8" s="43">
        <f>C8-'Credit Inputs'!$J$4</f>
        <v>3</v>
      </c>
      <c r="E8" s="44">
        <f>1/('Credit Inputs'!$J$5^D8)</f>
        <v>0.91514165935315961</v>
      </c>
      <c r="F8" s="42"/>
      <c r="G8" s="48"/>
      <c r="H8" s="48"/>
      <c r="I8" s="49">
        <f>H7*'Credit Inputs'!$F9</f>
        <v>4.6566576000000009E-4</v>
      </c>
      <c r="J8" s="49">
        <f>I7*'Credit Inputs'!$F10</f>
        <v>2.9246615999999997E-4</v>
      </c>
      <c r="K8" s="49">
        <f>J7*'Credit Inputs'!$F11</f>
        <v>2.9723462999999998E-4</v>
      </c>
      <c r="L8" s="49">
        <f>K7*'Credit Inputs'!$F11</f>
        <v>2.9723462999999998E-4</v>
      </c>
      <c r="M8" s="49">
        <f>L7*'Credit Inputs'!$F11</f>
        <v>4.4095247307692307E-5</v>
      </c>
      <c r="N8" s="49">
        <f>M7*'Credit Inputs'!$F11</f>
        <v>4.4095247307692307E-5</v>
      </c>
      <c r="O8" s="49">
        <f>N7*'Credit Inputs'!$F11</f>
        <v>4.4095247307692307E-5</v>
      </c>
      <c r="P8" s="49">
        <f>O7*'Credit Inputs'!$F11</f>
        <v>4.4095247307692307E-5</v>
      </c>
      <c r="Q8" s="49">
        <f>P7*'Credit Inputs'!$F11</f>
        <v>4.4095247307692307E-5</v>
      </c>
      <c r="R8" s="49">
        <f>Q7*'Credit Inputs'!$F11</f>
        <v>4.4095247307692307E-5</v>
      </c>
      <c r="S8" s="49">
        <f>R7*'Credit Inputs'!$F11</f>
        <v>4.4095247307692307E-5</v>
      </c>
      <c r="T8" s="49">
        <f>S7*'Credit Inputs'!$F11</f>
        <v>4.4095247307692307E-5</v>
      </c>
      <c r="U8" s="49">
        <f>T7*'Credit Inputs'!$F11</f>
        <v>4.4095247307692307E-5</v>
      </c>
      <c r="V8" s="49">
        <f>U7*'Credit Inputs'!$F11</f>
        <v>4.4095247307692307E-5</v>
      </c>
      <c r="W8" s="49">
        <f>V7*'Credit Inputs'!$F11</f>
        <v>4.4095247307692307E-5</v>
      </c>
      <c r="X8" s="49">
        <f>W7*'Credit Inputs'!$F11</f>
        <v>4.4095247307692307E-5</v>
      </c>
      <c r="Y8" s="49">
        <f>X7*'Credit Inputs'!$F11</f>
        <v>4.4095247307692307E-5</v>
      </c>
      <c r="Z8" s="49">
        <f>Y7*'Credit Inputs'!$F11</f>
        <v>4.4095247307692307E-5</v>
      </c>
      <c r="AA8" s="49">
        <f>Z7*'Credit Inputs'!$F11</f>
        <v>4.4095247307692307E-5</v>
      </c>
      <c r="AB8" s="49">
        <f>AA7*'Credit Inputs'!$F11</f>
        <v>4.4095247307692307E-5</v>
      </c>
      <c r="AC8" s="49">
        <f>AB7*'Credit Inputs'!$F11</f>
        <v>4.4095247307692307E-5</v>
      </c>
      <c r="AD8" s="49">
        <f>AC7*'Credit Inputs'!$F11</f>
        <v>4.4095247307692307E-5</v>
      </c>
      <c r="AE8" s="49">
        <f>AD7*'Credit Inputs'!$F11</f>
        <v>4.4095247307692307E-5</v>
      </c>
      <c r="AF8" s="49">
        <f>AE7*'Credit Inputs'!$F11</f>
        <v>4.4095247307692307E-5</v>
      </c>
      <c r="AG8" s="49">
        <f>AF7*'Credit Inputs'!$F11</f>
        <v>4.4095247307692307E-5</v>
      </c>
      <c r="AH8" s="49">
        <f>AG7*'Credit Inputs'!$F11</f>
        <v>4.4095247307692307E-5</v>
      </c>
      <c r="AI8" s="49">
        <f>AH7*'Credit Inputs'!$F11</f>
        <v>4.4095247307692307E-5</v>
      </c>
      <c r="AJ8" s="153">
        <f t="shared" si="0"/>
        <v>2.3667918680769233E-3</v>
      </c>
      <c r="AK8" s="159">
        <f t="shared" si="1"/>
        <v>2.16594983749548E-3</v>
      </c>
      <c r="AL8" s="2"/>
      <c r="AM8" s="2"/>
    </row>
    <row r="9" spans="1:39" x14ac:dyDescent="0.2">
      <c r="B9" s="58"/>
      <c r="C9" s="47">
        <f t="shared" si="2"/>
        <v>2022</v>
      </c>
      <c r="D9" s="43">
        <f>C9-'Credit Inputs'!$J$4</f>
        <v>4</v>
      </c>
      <c r="E9" s="44">
        <f>1/('Credit Inputs'!$J$5^D9)</f>
        <v>0.888487047915689</v>
      </c>
      <c r="F9" s="42"/>
      <c r="G9" s="48"/>
      <c r="H9" s="48"/>
      <c r="I9" s="48"/>
      <c r="J9" s="49">
        <f>I8*'Credit Inputs'!$F10</f>
        <v>4.0512921120000009E-4</v>
      </c>
      <c r="K9" s="49">
        <f>J8*'Credit Inputs'!$F11</f>
        <v>2.5444555919999995E-4</v>
      </c>
      <c r="L9" s="49">
        <f>K8*'Credit Inputs'!$F11</f>
        <v>2.5859412809999997E-4</v>
      </c>
      <c r="M9" s="49">
        <f>L8*'Credit Inputs'!$F11</f>
        <v>2.5859412809999997E-4</v>
      </c>
      <c r="N9" s="49">
        <f>M8*'Credit Inputs'!$F11</f>
        <v>3.8362865157692309E-5</v>
      </c>
      <c r="O9" s="49">
        <f>N8*'Credit Inputs'!$F11</f>
        <v>3.8362865157692309E-5</v>
      </c>
      <c r="P9" s="49">
        <f>O8*'Credit Inputs'!$F11</f>
        <v>3.8362865157692309E-5</v>
      </c>
      <c r="Q9" s="49">
        <f>P8*'Credit Inputs'!$F11</f>
        <v>3.8362865157692309E-5</v>
      </c>
      <c r="R9" s="49">
        <f>Q8*'Credit Inputs'!$F11</f>
        <v>3.8362865157692309E-5</v>
      </c>
      <c r="S9" s="49">
        <f>R8*'Credit Inputs'!$F11</f>
        <v>3.8362865157692309E-5</v>
      </c>
      <c r="T9" s="49">
        <f>S8*'Credit Inputs'!$F11</f>
        <v>3.8362865157692309E-5</v>
      </c>
      <c r="U9" s="49">
        <f>T8*'Credit Inputs'!$F11</f>
        <v>3.8362865157692309E-5</v>
      </c>
      <c r="V9" s="49">
        <f>U8*'Credit Inputs'!$F11</f>
        <v>3.8362865157692309E-5</v>
      </c>
      <c r="W9" s="49">
        <f>V8*'Credit Inputs'!$F11</f>
        <v>3.8362865157692309E-5</v>
      </c>
      <c r="X9" s="49">
        <f>W8*'Credit Inputs'!$F11</f>
        <v>3.8362865157692309E-5</v>
      </c>
      <c r="Y9" s="49">
        <f>X8*'Credit Inputs'!$F11</f>
        <v>3.8362865157692309E-5</v>
      </c>
      <c r="Z9" s="49">
        <f>Y8*'Credit Inputs'!$F11</f>
        <v>3.8362865157692309E-5</v>
      </c>
      <c r="AA9" s="49">
        <f>Z8*'Credit Inputs'!$F11</f>
        <v>3.8362865157692309E-5</v>
      </c>
      <c r="AB9" s="49">
        <f>AA8*'Credit Inputs'!$F11</f>
        <v>3.8362865157692309E-5</v>
      </c>
      <c r="AC9" s="49">
        <f>AB8*'Credit Inputs'!$F11</f>
        <v>3.8362865157692309E-5</v>
      </c>
      <c r="AD9" s="49">
        <f>AC8*'Credit Inputs'!$F11</f>
        <v>3.8362865157692309E-5</v>
      </c>
      <c r="AE9" s="49">
        <f>AD8*'Credit Inputs'!$F11</f>
        <v>3.8362865157692309E-5</v>
      </c>
      <c r="AF9" s="49">
        <f>AE8*'Credit Inputs'!$F11</f>
        <v>3.8362865157692309E-5</v>
      </c>
      <c r="AG9" s="49">
        <f>AF8*'Credit Inputs'!$F11</f>
        <v>3.8362865157692309E-5</v>
      </c>
      <c r="AH9" s="49">
        <f>AG8*'Credit Inputs'!$F11</f>
        <v>3.8362865157692309E-5</v>
      </c>
      <c r="AI9" s="49">
        <f>AH8*'Credit Inputs'!$F11</f>
        <v>3.8362865157692309E-5</v>
      </c>
      <c r="AJ9" s="153">
        <f t="shared" si="0"/>
        <v>2.0207460600692316E-3</v>
      </c>
      <c r="AK9" s="159">
        <f t="shared" si="1"/>
        <v>1.7954067014981712E-3</v>
      </c>
      <c r="AL9" s="2"/>
      <c r="AM9" s="2"/>
    </row>
    <row r="10" spans="1:39" x14ac:dyDescent="0.2">
      <c r="B10" s="58"/>
      <c r="C10" s="47">
        <f t="shared" si="2"/>
        <v>2023</v>
      </c>
      <c r="D10" s="43">
        <f>C10-'Credit Inputs'!$J$4</f>
        <v>5</v>
      </c>
      <c r="E10" s="44">
        <f>1/('Credit Inputs'!$J$5^D10)</f>
        <v>0.86260878438416411</v>
      </c>
      <c r="F10" s="42"/>
      <c r="G10" s="48"/>
      <c r="H10" s="48"/>
      <c r="I10" s="48"/>
      <c r="J10" s="48"/>
      <c r="K10" s="49">
        <f>J9*'Credit Inputs'!$F11</f>
        <v>3.5246241374400005E-4</v>
      </c>
      <c r="L10" s="49">
        <f>K9*'Credit Inputs'!$F11</f>
        <v>2.2136763650399996E-4</v>
      </c>
      <c r="M10" s="49">
        <f>L9*'Credit Inputs'!$F11</f>
        <v>2.2497689144699998E-4</v>
      </c>
      <c r="N10" s="49">
        <f>M9*'Credit Inputs'!$F11</f>
        <v>2.2497689144699998E-4</v>
      </c>
      <c r="O10" s="49">
        <f>N9*'Credit Inputs'!$F11</f>
        <v>3.3375692687192312E-5</v>
      </c>
      <c r="P10" s="49">
        <f>O9*'Credit Inputs'!$F11</f>
        <v>3.3375692687192312E-5</v>
      </c>
      <c r="Q10" s="49">
        <f>P9*'Credit Inputs'!$F11</f>
        <v>3.3375692687192312E-5</v>
      </c>
      <c r="R10" s="49">
        <f>Q9*'Credit Inputs'!$F11</f>
        <v>3.3375692687192312E-5</v>
      </c>
      <c r="S10" s="49">
        <f>R9*'Credit Inputs'!$F11</f>
        <v>3.3375692687192312E-5</v>
      </c>
      <c r="T10" s="49">
        <f>S9*'Credit Inputs'!$F11</f>
        <v>3.3375692687192312E-5</v>
      </c>
      <c r="U10" s="49">
        <f>T9*'Credit Inputs'!$F11</f>
        <v>3.3375692687192312E-5</v>
      </c>
      <c r="V10" s="49">
        <f>U9*'Credit Inputs'!$F11</f>
        <v>3.3375692687192312E-5</v>
      </c>
      <c r="W10" s="49">
        <f>V9*'Credit Inputs'!$F11</f>
        <v>3.3375692687192312E-5</v>
      </c>
      <c r="X10" s="49">
        <f>W9*'Credit Inputs'!$F11</f>
        <v>3.3375692687192312E-5</v>
      </c>
      <c r="Y10" s="49">
        <f>X9*'Credit Inputs'!$F11</f>
        <v>3.3375692687192312E-5</v>
      </c>
      <c r="Z10" s="49">
        <f>Y9*'Credit Inputs'!$F11</f>
        <v>3.3375692687192312E-5</v>
      </c>
      <c r="AA10" s="49">
        <f>Z9*'Credit Inputs'!$F11</f>
        <v>3.3375692687192312E-5</v>
      </c>
      <c r="AB10" s="49">
        <f>AA9*'Credit Inputs'!$F11</f>
        <v>3.3375692687192312E-5</v>
      </c>
      <c r="AC10" s="49">
        <f>AB9*'Credit Inputs'!$F11</f>
        <v>3.3375692687192312E-5</v>
      </c>
      <c r="AD10" s="49">
        <f>AC9*'Credit Inputs'!$F11</f>
        <v>3.3375692687192312E-5</v>
      </c>
      <c r="AE10" s="49">
        <f>AD9*'Credit Inputs'!$F11</f>
        <v>3.3375692687192312E-5</v>
      </c>
      <c r="AF10" s="49">
        <f>AE9*'Credit Inputs'!$F11</f>
        <v>3.3375692687192312E-5</v>
      </c>
      <c r="AG10" s="49">
        <f>AF9*'Credit Inputs'!$F11</f>
        <v>3.3375692687192312E-5</v>
      </c>
      <c r="AH10" s="49">
        <f>AG9*'Credit Inputs'!$F11</f>
        <v>3.3375692687192312E-5</v>
      </c>
      <c r="AI10" s="49">
        <f>AH9*'Credit Inputs'!$F11</f>
        <v>3.3375692687192312E-5</v>
      </c>
      <c r="AJ10" s="153">
        <f t="shared" si="0"/>
        <v>1.7246733795730385E-3</v>
      </c>
      <c r="AK10" s="159">
        <f t="shared" si="1"/>
        <v>1.4877184074132267E-3</v>
      </c>
      <c r="AL10" s="2"/>
      <c r="AM10" s="2"/>
    </row>
    <row r="11" spans="1:39" x14ac:dyDescent="0.2">
      <c r="B11" s="58"/>
      <c r="C11" s="47">
        <f t="shared" si="2"/>
        <v>2024</v>
      </c>
      <c r="D11" s="43">
        <f>C11-'Credit Inputs'!$J$4</f>
        <v>6</v>
      </c>
      <c r="E11" s="44">
        <f>1/('Credit Inputs'!$J$5^D11)</f>
        <v>0.83748425668365445</v>
      </c>
      <c r="F11" s="42"/>
      <c r="G11" s="48"/>
      <c r="H11" s="48"/>
      <c r="I11" s="48"/>
      <c r="J11" s="48"/>
      <c r="K11" s="48"/>
      <c r="L11" s="49">
        <f>K10*'Credit Inputs'!$F$11</f>
        <v>3.0664229995728003E-4</v>
      </c>
      <c r="M11" s="49">
        <f>L10*'Credit Inputs'!$F$11</f>
        <v>1.9258984375847998E-4</v>
      </c>
      <c r="N11" s="49">
        <f>M10*'Credit Inputs'!$F$11</f>
        <v>1.9572989555888999E-4</v>
      </c>
      <c r="O11" s="49">
        <f>N10*'Credit Inputs'!$F$11</f>
        <v>1.9572989555888999E-4</v>
      </c>
      <c r="P11" s="49">
        <f>O10*'Credit Inputs'!$F$11</f>
        <v>2.9036852637857312E-5</v>
      </c>
      <c r="Q11" s="49">
        <f>P10*'Credit Inputs'!$F$11</f>
        <v>2.9036852637857312E-5</v>
      </c>
      <c r="R11" s="49">
        <f>Q10*'Credit Inputs'!$F$11</f>
        <v>2.9036852637857312E-5</v>
      </c>
      <c r="S11" s="49">
        <f>R10*'Credit Inputs'!$F$11</f>
        <v>2.9036852637857312E-5</v>
      </c>
      <c r="T11" s="49">
        <f>S10*'Credit Inputs'!$F$11</f>
        <v>2.9036852637857312E-5</v>
      </c>
      <c r="U11" s="49">
        <f>T10*'Credit Inputs'!$F$11</f>
        <v>2.9036852637857312E-5</v>
      </c>
      <c r="V11" s="49">
        <f>U10*'Credit Inputs'!$F$11</f>
        <v>2.9036852637857312E-5</v>
      </c>
      <c r="W11" s="49">
        <f>V10*'Credit Inputs'!$F$11</f>
        <v>2.9036852637857312E-5</v>
      </c>
      <c r="X11" s="49">
        <f>W10*'Credit Inputs'!$F$11</f>
        <v>2.9036852637857312E-5</v>
      </c>
      <c r="Y11" s="49">
        <f>X10*'Credit Inputs'!$F$11</f>
        <v>2.9036852637857312E-5</v>
      </c>
      <c r="Z11" s="49">
        <f>Y10*'Credit Inputs'!$F$11</f>
        <v>2.9036852637857312E-5</v>
      </c>
      <c r="AA11" s="49">
        <f>Z10*'Credit Inputs'!$F$11</f>
        <v>2.9036852637857312E-5</v>
      </c>
      <c r="AB11" s="49">
        <f>AA10*'Credit Inputs'!$F$11</f>
        <v>2.9036852637857312E-5</v>
      </c>
      <c r="AC11" s="49">
        <f>AB10*'Credit Inputs'!$F$11</f>
        <v>2.9036852637857312E-5</v>
      </c>
      <c r="AD11" s="49">
        <f>AC10*'Credit Inputs'!$F$11</f>
        <v>2.9036852637857312E-5</v>
      </c>
      <c r="AE11" s="49">
        <f>AD10*'Credit Inputs'!$F$11</f>
        <v>2.9036852637857312E-5</v>
      </c>
      <c r="AF11" s="49">
        <f>AE10*'Credit Inputs'!$F$11</f>
        <v>2.9036852637857312E-5</v>
      </c>
      <c r="AG11" s="49">
        <f>AF10*'Credit Inputs'!$F$11</f>
        <v>2.9036852637857312E-5</v>
      </c>
      <c r="AH11" s="49">
        <f>AG10*'Credit Inputs'!$F$11</f>
        <v>2.9036852637857312E-5</v>
      </c>
      <c r="AI11" s="49">
        <f>AH10*'Credit Inputs'!$F$11</f>
        <v>2.9036852637857312E-5</v>
      </c>
      <c r="AJ11" s="153">
        <f t="shared" si="0"/>
        <v>1.4714289875906864E-3</v>
      </c>
      <c r="AK11" s="159">
        <f t="shared" si="1"/>
        <v>1.2322986119351683E-3</v>
      </c>
      <c r="AL11" s="2"/>
      <c r="AM11" s="2"/>
    </row>
    <row r="12" spans="1:39" x14ac:dyDescent="0.2">
      <c r="B12" s="58"/>
      <c r="C12" s="47">
        <f t="shared" si="2"/>
        <v>2025</v>
      </c>
      <c r="D12" s="43">
        <f>C12-'Credit Inputs'!$J$4</f>
        <v>7</v>
      </c>
      <c r="E12" s="44">
        <f>1/('Credit Inputs'!$J$5^D12)</f>
        <v>0.81309151134335378</v>
      </c>
      <c r="F12" s="42"/>
      <c r="G12" s="48"/>
      <c r="H12" s="48"/>
      <c r="I12" s="48"/>
      <c r="J12" s="48"/>
      <c r="K12" s="48"/>
      <c r="L12" s="48"/>
      <c r="M12" s="49">
        <f>L11*'Credit Inputs'!$F$11</f>
        <v>2.6677880096283361E-4</v>
      </c>
      <c r="N12" s="49">
        <f>M11*'Credit Inputs'!$F$11</f>
        <v>1.6755316406987758E-4</v>
      </c>
      <c r="O12" s="49">
        <f>N11*'Credit Inputs'!$F$11</f>
        <v>1.702850091362343E-4</v>
      </c>
      <c r="P12" s="49">
        <f>O11*'Credit Inputs'!$F$11</f>
        <v>1.702850091362343E-4</v>
      </c>
      <c r="Q12" s="49">
        <f>P11*'Credit Inputs'!$F$11</f>
        <v>2.526206179493586E-5</v>
      </c>
      <c r="R12" s="49">
        <f>Q11*'Credit Inputs'!$F$11</f>
        <v>2.526206179493586E-5</v>
      </c>
      <c r="S12" s="49">
        <f>R11*'Credit Inputs'!$F$11</f>
        <v>2.526206179493586E-5</v>
      </c>
      <c r="T12" s="49">
        <f>S11*'Credit Inputs'!$F$11</f>
        <v>2.526206179493586E-5</v>
      </c>
      <c r="U12" s="49">
        <f>T11*'Credit Inputs'!$F$11</f>
        <v>2.526206179493586E-5</v>
      </c>
      <c r="V12" s="49">
        <f>U11*'Credit Inputs'!$F$11</f>
        <v>2.526206179493586E-5</v>
      </c>
      <c r="W12" s="49">
        <f>V11*'Credit Inputs'!$F$11</f>
        <v>2.526206179493586E-5</v>
      </c>
      <c r="X12" s="49">
        <f>W11*'Credit Inputs'!$F$11</f>
        <v>2.526206179493586E-5</v>
      </c>
      <c r="Y12" s="49">
        <f>X11*'Credit Inputs'!$F$11</f>
        <v>2.526206179493586E-5</v>
      </c>
      <c r="Z12" s="49">
        <f>Y11*'Credit Inputs'!$F$11</f>
        <v>2.526206179493586E-5</v>
      </c>
      <c r="AA12" s="49">
        <f>Z11*'Credit Inputs'!$F$11</f>
        <v>2.526206179493586E-5</v>
      </c>
      <c r="AB12" s="49">
        <f>AA11*'Credit Inputs'!$F$11</f>
        <v>2.526206179493586E-5</v>
      </c>
      <c r="AC12" s="49">
        <f>AB11*'Credit Inputs'!$F$11</f>
        <v>2.526206179493586E-5</v>
      </c>
      <c r="AD12" s="49">
        <f>AC11*'Credit Inputs'!$F$11</f>
        <v>2.526206179493586E-5</v>
      </c>
      <c r="AE12" s="49">
        <f>AD11*'Credit Inputs'!$F$11</f>
        <v>2.526206179493586E-5</v>
      </c>
      <c r="AF12" s="49">
        <f>AE11*'Credit Inputs'!$F$11</f>
        <v>2.526206179493586E-5</v>
      </c>
      <c r="AG12" s="49">
        <f>AF11*'Credit Inputs'!$F$11</f>
        <v>2.526206179493586E-5</v>
      </c>
      <c r="AH12" s="49">
        <f>AG11*'Credit Inputs'!$F$11</f>
        <v>2.526206179493586E-5</v>
      </c>
      <c r="AI12" s="49">
        <f>AH11*'Credit Inputs'!$F$11</f>
        <v>2.526206179493586E-5</v>
      </c>
      <c r="AJ12" s="153">
        <f t="shared" si="0"/>
        <v>1.2548811574089604E-3</v>
      </c>
      <c r="AK12" s="159">
        <f t="shared" si="1"/>
        <v>1.0203332168339486E-3</v>
      </c>
      <c r="AL12" s="2"/>
      <c r="AM12" s="2"/>
    </row>
    <row r="13" spans="1:39" x14ac:dyDescent="0.2">
      <c r="B13" s="58"/>
      <c r="C13" s="47">
        <f t="shared" si="2"/>
        <v>2026</v>
      </c>
      <c r="D13" s="43">
        <f>C13-'Credit Inputs'!$J$4</f>
        <v>8</v>
      </c>
      <c r="E13" s="44">
        <f>1/('Credit Inputs'!$J$5^D13)</f>
        <v>0.78940923431393573</v>
      </c>
      <c r="F13" s="42"/>
      <c r="G13" s="48"/>
      <c r="H13" s="48"/>
      <c r="I13" s="48"/>
      <c r="J13" s="48"/>
      <c r="K13" s="48"/>
      <c r="L13" s="48"/>
      <c r="M13" s="48"/>
      <c r="N13" s="49">
        <f>M12*'Credit Inputs'!$F$11</f>
        <v>2.3209755683766524E-4</v>
      </c>
      <c r="O13" s="49">
        <f>N12*'Credit Inputs'!$F$11</f>
        <v>1.4577125274079349E-4</v>
      </c>
      <c r="P13" s="49">
        <f>O12*'Credit Inputs'!$F$11</f>
        <v>1.4814795794852384E-4</v>
      </c>
      <c r="Q13" s="49">
        <f>P12*'Credit Inputs'!$F$11</f>
        <v>1.4814795794852384E-4</v>
      </c>
      <c r="R13" s="49">
        <f>Q12*'Credit Inputs'!$F$11</f>
        <v>2.1977993761594197E-5</v>
      </c>
      <c r="S13" s="49">
        <f>R12*'Credit Inputs'!$F$11</f>
        <v>2.1977993761594197E-5</v>
      </c>
      <c r="T13" s="49">
        <f>S12*'Credit Inputs'!$F$11</f>
        <v>2.1977993761594197E-5</v>
      </c>
      <c r="U13" s="49">
        <f>T12*'Credit Inputs'!$F$11</f>
        <v>2.1977993761594197E-5</v>
      </c>
      <c r="V13" s="49">
        <f>U12*'Credit Inputs'!$F$11</f>
        <v>2.1977993761594197E-5</v>
      </c>
      <c r="W13" s="49">
        <f>V12*'Credit Inputs'!$F$11</f>
        <v>2.1977993761594197E-5</v>
      </c>
      <c r="X13" s="49">
        <f>W12*'Credit Inputs'!$F$11</f>
        <v>2.1977993761594197E-5</v>
      </c>
      <c r="Y13" s="49">
        <f>X12*'Credit Inputs'!$F$11</f>
        <v>2.1977993761594197E-5</v>
      </c>
      <c r="Z13" s="49">
        <f>Y12*'Credit Inputs'!$F$11</f>
        <v>2.1977993761594197E-5</v>
      </c>
      <c r="AA13" s="49">
        <f>Z12*'Credit Inputs'!$F$11</f>
        <v>2.1977993761594197E-5</v>
      </c>
      <c r="AB13" s="49">
        <f>AA12*'Credit Inputs'!$F$11</f>
        <v>2.1977993761594197E-5</v>
      </c>
      <c r="AC13" s="49">
        <f>AB12*'Credit Inputs'!$F$11</f>
        <v>2.1977993761594197E-5</v>
      </c>
      <c r="AD13" s="49">
        <f>AC12*'Credit Inputs'!$F$11</f>
        <v>2.1977993761594197E-5</v>
      </c>
      <c r="AE13" s="49">
        <f>AD12*'Credit Inputs'!$F$11</f>
        <v>2.1977993761594197E-5</v>
      </c>
      <c r="AF13" s="49">
        <f>AE12*'Credit Inputs'!$F$11</f>
        <v>2.1977993761594197E-5</v>
      </c>
      <c r="AG13" s="49">
        <f>AF12*'Credit Inputs'!$F$11</f>
        <v>2.1977993761594197E-5</v>
      </c>
      <c r="AH13" s="49">
        <f>AG12*'Credit Inputs'!$F$11</f>
        <v>2.1977993761594197E-5</v>
      </c>
      <c r="AI13" s="49">
        <f>AH12*'Credit Inputs'!$F$11</f>
        <v>2.1977993761594197E-5</v>
      </c>
      <c r="AJ13" s="153">
        <f t="shared" si="0"/>
        <v>1.0697686131842022E-3</v>
      </c>
      <c r="AK13" s="159">
        <f t="shared" si="1"/>
        <v>8.4448522182682196E-4</v>
      </c>
      <c r="AL13" s="2"/>
      <c r="AM13" s="2"/>
    </row>
    <row r="14" spans="1:39" x14ac:dyDescent="0.2">
      <c r="B14" s="58"/>
      <c r="C14" s="47">
        <f t="shared" si="2"/>
        <v>2027</v>
      </c>
      <c r="D14" s="43">
        <f>C14-'Credit Inputs'!$J$4</f>
        <v>9</v>
      </c>
      <c r="E14" s="44">
        <f>1/('Credit Inputs'!$J$5^D14)</f>
        <v>0.76641673234362695</v>
      </c>
      <c r="F14" s="42"/>
      <c r="G14" s="48"/>
      <c r="H14" s="48"/>
      <c r="I14" s="52"/>
      <c r="J14" s="48"/>
      <c r="K14" s="48"/>
      <c r="L14" s="48"/>
      <c r="M14" s="48"/>
      <c r="N14" s="48"/>
      <c r="O14" s="49">
        <f>N13*'Credit Inputs'!$F$11</f>
        <v>2.0192487444876877E-4</v>
      </c>
      <c r="P14" s="49">
        <f>O13*'Credit Inputs'!$F$11</f>
        <v>1.2682098988449033E-4</v>
      </c>
      <c r="Q14" s="49">
        <f>P13*'Credit Inputs'!$F$11</f>
        <v>1.2888872341521574E-4</v>
      </c>
      <c r="R14" s="49">
        <f>Q13*'Credit Inputs'!$F$11</f>
        <v>1.2888872341521574E-4</v>
      </c>
      <c r="S14" s="49">
        <f>R13*'Credit Inputs'!$F$11</f>
        <v>1.912085457258695E-5</v>
      </c>
      <c r="T14" s="49">
        <f>S13*'Credit Inputs'!$F$11</f>
        <v>1.912085457258695E-5</v>
      </c>
      <c r="U14" s="49">
        <f>T13*'Credit Inputs'!$F$11</f>
        <v>1.912085457258695E-5</v>
      </c>
      <c r="V14" s="49">
        <f>U13*'Credit Inputs'!$F$11</f>
        <v>1.912085457258695E-5</v>
      </c>
      <c r="W14" s="49">
        <f>V13*'Credit Inputs'!$F$11</f>
        <v>1.912085457258695E-5</v>
      </c>
      <c r="X14" s="49">
        <f>W13*'Credit Inputs'!$F$11</f>
        <v>1.912085457258695E-5</v>
      </c>
      <c r="Y14" s="49">
        <f>X13*'Credit Inputs'!$F$11</f>
        <v>1.912085457258695E-5</v>
      </c>
      <c r="Z14" s="49">
        <f>Y13*'Credit Inputs'!$F$11</f>
        <v>1.912085457258695E-5</v>
      </c>
      <c r="AA14" s="49">
        <f>Z13*'Credit Inputs'!$F$11</f>
        <v>1.912085457258695E-5</v>
      </c>
      <c r="AB14" s="49">
        <f>AA13*'Credit Inputs'!$F$11</f>
        <v>1.912085457258695E-5</v>
      </c>
      <c r="AC14" s="49">
        <f>AB13*'Credit Inputs'!$F$11</f>
        <v>1.912085457258695E-5</v>
      </c>
      <c r="AD14" s="49">
        <f>AC13*'Credit Inputs'!$F$11</f>
        <v>1.912085457258695E-5</v>
      </c>
      <c r="AE14" s="49">
        <f>AD13*'Credit Inputs'!$F$11</f>
        <v>1.912085457258695E-5</v>
      </c>
      <c r="AF14" s="49">
        <f>AE13*'Credit Inputs'!$F$11</f>
        <v>1.912085457258695E-5</v>
      </c>
      <c r="AG14" s="49">
        <f>AF13*'Credit Inputs'!$F$11</f>
        <v>1.912085457258695E-5</v>
      </c>
      <c r="AH14" s="49">
        <f>AG13*'Credit Inputs'!$F$11</f>
        <v>1.912085457258695E-5</v>
      </c>
      <c r="AI14" s="49">
        <f>AH13*'Credit Inputs'!$F$11</f>
        <v>1.912085457258695E-5</v>
      </c>
      <c r="AJ14" s="153">
        <f t="shared" si="0"/>
        <v>9.1157783889766824E-4</v>
      </c>
      <c r="AK14" s="159">
        <f t="shared" si="1"/>
        <v>6.9864850856481608E-4</v>
      </c>
      <c r="AL14" s="2"/>
      <c r="AM14" s="2"/>
    </row>
    <row r="15" spans="1:39" x14ac:dyDescent="0.2">
      <c r="B15" s="58"/>
      <c r="C15" s="47">
        <f t="shared" si="2"/>
        <v>2028</v>
      </c>
      <c r="D15" s="43">
        <f>C15-'Credit Inputs'!$J$4</f>
        <v>10</v>
      </c>
      <c r="E15" s="44">
        <f>1/('Credit Inputs'!$J$5^D15)</f>
        <v>0.74409391489672516</v>
      </c>
      <c r="F15" s="42"/>
      <c r="G15" s="48"/>
      <c r="H15" s="48"/>
      <c r="I15" s="48"/>
      <c r="J15" s="48"/>
      <c r="K15" s="48"/>
      <c r="L15" s="48"/>
      <c r="M15" s="48"/>
      <c r="N15" s="48"/>
      <c r="O15" s="48"/>
      <c r="P15" s="49">
        <f>O14*'Credit Inputs'!$F$11</f>
        <v>1.7567464077042884E-4</v>
      </c>
      <c r="Q15" s="49">
        <f>P14*'Credit Inputs'!$F$11</f>
        <v>1.1033426119950658E-4</v>
      </c>
      <c r="R15" s="49">
        <f>Q14*'Credit Inputs'!$F$11</f>
        <v>1.1213318937123769E-4</v>
      </c>
      <c r="S15" s="49">
        <f>R14*'Credit Inputs'!$F$11</f>
        <v>1.1213318937123769E-4</v>
      </c>
      <c r="T15" s="49">
        <f>S14*'Credit Inputs'!$F$11</f>
        <v>1.6635143478150648E-5</v>
      </c>
      <c r="U15" s="49">
        <f>T14*'Credit Inputs'!$F$11</f>
        <v>1.6635143478150648E-5</v>
      </c>
      <c r="V15" s="49">
        <f>U14*'Credit Inputs'!$F$11</f>
        <v>1.6635143478150648E-5</v>
      </c>
      <c r="W15" s="49">
        <f>V14*'Credit Inputs'!$F$11</f>
        <v>1.6635143478150648E-5</v>
      </c>
      <c r="X15" s="49">
        <f>W14*'Credit Inputs'!$F$11</f>
        <v>1.6635143478150648E-5</v>
      </c>
      <c r="Y15" s="49">
        <f>X14*'Credit Inputs'!$F$11</f>
        <v>1.6635143478150648E-5</v>
      </c>
      <c r="Z15" s="49">
        <f>Y14*'Credit Inputs'!$F$11</f>
        <v>1.6635143478150648E-5</v>
      </c>
      <c r="AA15" s="49">
        <f>Z14*'Credit Inputs'!$F$11</f>
        <v>1.6635143478150648E-5</v>
      </c>
      <c r="AB15" s="49">
        <f>AA14*'Credit Inputs'!$F$11</f>
        <v>1.6635143478150648E-5</v>
      </c>
      <c r="AC15" s="49">
        <f>AB14*'Credit Inputs'!$F$11</f>
        <v>1.6635143478150648E-5</v>
      </c>
      <c r="AD15" s="49">
        <f>AC14*'Credit Inputs'!$F$11</f>
        <v>1.6635143478150648E-5</v>
      </c>
      <c r="AE15" s="49">
        <f>AD14*'Credit Inputs'!$F$11</f>
        <v>1.6635143478150648E-5</v>
      </c>
      <c r="AF15" s="49">
        <f>AE14*'Credit Inputs'!$F$11</f>
        <v>1.6635143478150648E-5</v>
      </c>
      <c r="AG15" s="49">
        <f>AF14*'Credit Inputs'!$F$11</f>
        <v>1.6635143478150648E-5</v>
      </c>
      <c r="AH15" s="49">
        <f>AG14*'Credit Inputs'!$F$11</f>
        <v>1.6635143478150648E-5</v>
      </c>
      <c r="AI15" s="49">
        <f>AH14*'Credit Inputs'!$F$11</f>
        <v>1.6635143478150648E-5</v>
      </c>
      <c r="AJ15" s="153">
        <f t="shared" si="0"/>
        <v>7.7643757636282156E-4</v>
      </c>
      <c r="AK15" s="159">
        <f t="shared" si="1"/>
        <v>5.777424758687369E-4</v>
      </c>
      <c r="AL15" s="2"/>
      <c r="AM15" s="2"/>
    </row>
    <row r="16" spans="1:39" x14ac:dyDescent="0.2">
      <c r="B16" s="58"/>
      <c r="C16" s="47">
        <f t="shared" si="2"/>
        <v>2029</v>
      </c>
      <c r="D16" s="43">
        <f>C16-'Credit Inputs'!$J$4</f>
        <v>11</v>
      </c>
      <c r="E16" s="44">
        <f>1/('Credit Inputs'!$J$5^D16)</f>
        <v>0.72242127659876232</v>
      </c>
      <c r="F16" s="42"/>
      <c r="G16" s="48"/>
      <c r="H16" s="48"/>
      <c r="I16" s="48"/>
      <c r="J16" s="48"/>
      <c r="K16" s="48"/>
      <c r="L16" s="48"/>
      <c r="M16" s="48"/>
      <c r="N16" s="48"/>
      <c r="O16" s="48"/>
      <c r="P16" s="48"/>
      <c r="Q16" s="49">
        <f>P15*'Credit Inputs'!$F$11</f>
        <v>1.5283693747027309E-4</v>
      </c>
      <c r="R16" s="49">
        <f>Q15*'Credit Inputs'!$F$11</f>
        <v>9.5990807243570729E-5</v>
      </c>
      <c r="S16" s="49">
        <f>R15*'Credit Inputs'!$F$11</f>
        <v>9.7555874752976784E-5</v>
      </c>
      <c r="T16" s="49">
        <f>S15*'Credit Inputs'!$F$11</f>
        <v>9.7555874752976784E-5</v>
      </c>
      <c r="U16" s="49">
        <f>T15*'Credit Inputs'!$F$11</f>
        <v>1.4472574825991063E-5</v>
      </c>
      <c r="V16" s="49">
        <f>U15*'Credit Inputs'!$F$11</f>
        <v>1.4472574825991063E-5</v>
      </c>
      <c r="W16" s="49">
        <f>V15*'Credit Inputs'!$F$11</f>
        <v>1.4472574825991063E-5</v>
      </c>
      <c r="X16" s="49">
        <f>W15*'Credit Inputs'!$F$11</f>
        <v>1.4472574825991063E-5</v>
      </c>
      <c r="Y16" s="49">
        <f>X15*'Credit Inputs'!$F$11</f>
        <v>1.4472574825991063E-5</v>
      </c>
      <c r="Z16" s="49">
        <f>Y15*'Credit Inputs'!$F$11</f>
        <v>1.4472574825991063E-5</v>
      </c>
      <c r="AA16" s="49">
        <f>Z15*'Credit Inputs'!$F$11</f>
        <v>1.4472574825991063E-5</v>
      </c>
      <c r="AB16" s="49">
        <f>AA15*'Credit Inputs'!$F$11</f>
        <v>1.4472574825991063E-5</v>
      </c>
      <c r="AC16" s="49">
        <f>AB15*'Credit Inputs'!$F$11</f>
        <v>1.4472574825991063E-5</v>
      </c>
      <c r="AD16" s="49">
        <f>AC15*'Credit Inputs'!$F$11</f>
        <v>1.4472574825991063E-5</v>
      </c>
      <c r="AE16" s="49">
        <f>AD15*'Credit Inputs'!$F$11</f>
        <v>1.4472574825991063E-5</v>
      </c>
      <c r="AF16" s="49">
        <f>AE15*'Credit Inputs'!$F$11</f>
        <v>1.4472574825991063E-5</v>
      </c>
      <c r="AG16" s="49">
        <f>AF15*'Credit Inputs'!$F$11</f>
        <v>1.4472574825991063E-5</v>
      </c>
      <c r="AH16" s="49">
        <f>AG15*'Credit Inputs'!$F$11</f>
        <v>1.4472574825991063E-5</v>
      </c>
      <c r="AI16" s="49">
        <f>AH15*'Credit Inputs'!$F$11</f>
        <v>1.4472574825991063E-5</v>
      </c>
      <c r="AJ16" s="153">
        <f t="shared" si="0"/>
        <v>6.6102811660966303E-4</v>
      </c>
      <c r="AK16" s="159">
        <f t="shared" si="1"/>
        <v>4.7754077586882832E-4</v>
      </c>
      <c r="AL16" s="2"/>
      <c r="AM16" s="2"/>
    </row>
    <row r="17" spans="1:39" x14ac:dyDescent="0.2">
      <c r="B17" s="58"/>
      <c r="C17" s="47">
        <f t="shared" si="2"/>
        <v>2030</v>
      </c>
      <c r="D17" s="43">
        <f>C17-'Credit Inputs'!$J$4</f>
        <v>12</v>
      </c>
      <c r="E17" s="44">
        <f>1/('Credit Inputs'!$J$5^D17)</f>
        <v>0.70137988019297326</v>
      </c>
      <c r="F17" s="42"/>
      <c r="G17" s="48"/>
      <c r="H17" s="48"/>
      <c r="I17" s="48"/>
      <c r="J17" s="48"/>
      <c r="K17" s="48"/>
      <c r="L17" s="48"/>
      <c r="M17" s="48"/>
      <c r="N17" s="48"/>
      <c r="O17" s="48"/>
      <c r="P17" s="48"/>
      <c r="Q17" s="48"/>
      <c r="R17" s="49">
        <f>Q16*'Credit Inputs'!$F$11</f>
        <v>1.329681355991376E-4</v>
      </c>
      <c r="S17" s="49">
        <f>R16*'Credit Inputs'!$F$11</f>
        <v>8.3512002301906532E-5</v>
      </c>
      <c r="T17" s="49">
        <f>S16*'Credit Inputs'!$F$11</f>
        <v>8.4873611035089807E-5</v>
      </c>
      <c r="U17" s="49">
        <f>T16*'Credit Inputs'!$F$11</f>
        <v>8.4873611035089807E-5</v>
      </c>
      <c r="V17" s="49">
        <f>U16*'Credit Inputs'!$F$11</f>
        <v>1.2591140098612224E-5</v>
      </c>
      <c r="W17" s="49">
        <f>V16*'Credit Inputs'!$F$11</f>
        <v>1.2591140098612224E-5</v>
      </c>
      <c r="X17" s="49">
        <f>W16*'Credit Inputs'!$F$11</f>
        <v>1.2591140098612224E-5</v>
      </c>
      <c r="Y17" s="49">
        <f>X16*'Credit Inputs'!$F$11</f>
        <v>1.2591140098612224E-5</v>
      </c>
      <c r="Z17" s="49">
        <f>Y16*'Credit Inputs'!$F$11</f>
        <v>1.2591140098612224E-5</v>
      </c>
      <c r="AA17" s="49">
        <f>Z16*'Credit Inputs'!$F$11</f>
        <v>1.2591140098612224E-5</v>
      </c>
      <c r="AB17" s="49">
        <f>AA16*'Credit Inputs'!$F$11</f>
        <v>1.2591140098612224E-5</v>
      </c>
      <c r="AC17" s="49">
        <f>AB16*'Credit Inputs'!$F$11</f>
        <v>1.2591140098612224E-5</v>
      </c>
      <c r="AD17" s="49">
        <f>AC16*'Credit Inputs'!$F$11</f>
        <v>1.2591140098612224E-5</v>
      </c>
      <c r="AE17" s="49">
        <f>AD16*'Credit Inputs'!$F$11</f>
        <v>1.2591140098612224E-5</v>
      </c>
      <c r="AF17" s="49">
        <f>AE16*'Credit Inputs'!$F$11</f>
        <v>1.2591140098612224E-5</v>
      </c>
      <c r="AG17" s="49">
        <f>AF16*'Credit Inputs'!$F$11</f>
        <v>1.2591140098612224E-5</v>
      </c>
      <c r="AH17" s="49">
        <f>AG16*'Credit Inputs'!$F$11</f>
        <v>1.2591140098612224E-5</v>
      </c>
      <c r="AI17" s="49">
        <f>AH16*'Credit Inputs'!$F$11</f>
        <v>1.2591140098612224E-5</v>
      </c>
      <c r="AJ17" s="153">
        <f t="shared" si="0"/>
        <v>5.6250332135179501E-4</v>
      </c>
      <c r="AK17" s="159">
        <f t="shared" si="1"/>
        <v>3.945285121378715E-4</v>
      </c>
      <c r="AL17" s="2"/>
      <c r="AM17" s="2"/>
    </row>
    <row r="18" spans="1:39" x14ac:dyDescent="0.2">
      <c r="B18" s="58"/>
      <c r="C18" s="47">
        <f t="shared" si="2"/>
        <v>2031</v>
      </c>
      <c r="D18" s="43">
        <f>C18-'Credit Inputs'!$J$4</f>
        <v>13</v>
      </c>
      <c r="E18" s="44">
        <f>1/('Credit Inputs'!$J$5^D18)</f>
        <v>0.68095133999317792</v>
      </c>
      <c r="F18" s="42"/>
      <c r="G18" s="48"/>
      <c r="H18" s="48"/>
      <c r="I18" s="48"/>
      <c r="J18" s="48"/>
      <c r="K18" s="48"/>
      <c r="L18" s="48"/>
      <c r="M18" s="48"/>
      <c r="N18" s="48"/>
      <c r="O18" s="48"/>
      <c r="P18" s="48"/>
      <c r="Q18" s="48"/>
      <c r="R18" s="48"/>
      <c r="S18" s="49">
        <f>R17*'Credit Inputs'!$F$11</f>
        <v>1.156822779712497E-4</v>
      </c>
      <c r="T18" s="49">
        <f>S17*'Credit Inputs'!$F$11</f>
        <v>7.2655442002658678E-5</v>
      </c>
      <c r="U18" s="49">
        <f>T17*'Credit Inputs'!$F$11</f>
        <v>7.3840041600528128E-5</v>
      </c>
      <c r="V18" s="49">
        <f>U17*'Credit Inputs'!$F$11</f>
        <v>7.3840041600528128E-5</v>
      </c>
      <c r="W18" s="49">
        <f>V17*'Credit Inputs'!$F$11</f>
        <v>1.0954291885792634E-5</v>
      </c>
      <c r="X18" s="49">
        <f>W17*'Credit Inputs'!$F$11</f>
        <v>1.0954291885792634E-5</v>
      </c>
      <c r="Y18" s="49">
        <f>X17*'Credit Inputs'!$F$11</f>
        <v>1.0954291885792634E-5</v>
      </c>
      <c r="Z18" s="49">
        <f>Y17*'Credit Inputs'!$F$11</f>
        <v>1.0954291885792634E-5</v>
      </c>
      <c r="AA18" s="49">
        <f>Z17*'Credit Inputs'!$F$11</f>
        <v>1.0954291885792634E-5</v>
      </c>
      <c r="AB18" s="49">
        <f>AA17*'Credit Inputs'!$F$11</f>
        <v>1.0954291885792634E-5</v>
      </c>
      <c r="AC18" s="49">
        <f>AB17*'Credit Inputs'!$F$11</f>
        <v>1.0954291885792634E-5</v>
      </c>
      <c r="AD18" s="49">
        <f>AC17*'Credit Inputs'!$F$11</f>
        <v>1.0954291885792634E-5</v>
      </c>
      <c r="AE18" s="49">
        <f>AD17*'Credit Inputs'!$F$11</f>
        <v>1.0954291885792634E-5</v>
      </c>
      <c r="AF18" s="49">
        <f>AE17*'Credit Inputs'!$F$11</f>
        <v>1.0954291885792634E-5</v>
      </c>
      <c r="AG18" s="49">
        <f>AF17*'Credit Inputs'!$F$11</f>
        <v>1.0954291885792634E-5</v>
      </c>
      <c r="AH18" s="49">
        <f>AG17*'Credit Inputs'!$F$11</f>
        <v>1.0954291885792634E-5</v>
      </c>
      <c r="AI18" s="49">
        <f>AH17*'Credit Inputs'!$F$11</f>
        <v>1.0954291885792634E-5</v>
      </c>
      <c r="AJ18" s="153">
        <f t="shared" si="0"/>
        <v>4.7842359769026892E-4</v>
      </c>
      <c r="AK18" s="159">
        <f t="shared" si="1"/>
        <v>3.2578318993154571E-4</v>
      </c>
      <c r="AL18" s="2"/>
      <c r="AM18" s="2"/>
    </row>
    <row r="19" spans="1:39" x14ac:dyDescent="0.2">
      <c r="B19" s="58"/>
      <c r="C19" s="47">
        <f t="shared" si="2"/>
        <v>2032</v>
      </c>
      <c r="D19" s="43">
        <f>C19-'Credit Inputs'!$J$4</f>
        <v>14</v>
      </c>
      <c r="E19" s="44">
        <f>1/('Credit Inputs'!$J$5^D19)</f>
        <v>0.66111780581861923</v>
      </c>
      <c r="F19" s="42"/>
      <c r="G19" s="48"/>
      <c r="H19" s="48"/>
      <c r="I19" s="48"/>
      <c r="J19" s="48"/>
      <c r="K19" s="48"/>
      <c r="L19" s="48"/>
      <c r="M19" s="48"/>
      <c r="N19" s="48"/>
      <c r="O19" s="48"/>
      <c r="P19" s="48"/>
      <c r="Q19" s="48"/>
      <c r="R19" s="48"/>
      <c r="S19" s="48"/>
      <c r="T19" s="49">
        <f>S18*'Credit Inputs'!$F$11</f>
        <v>1.0064358183498725E-4</v>
      </c>
      <c r="U19" s="49">
        <f>T18*'Credit Inputs'!$F$11</f>
        <v>6.3210234542313047E-5</v>
      </c>
      <c r="V19" s="49">
        <f>U18*'Credit Inputs'!$F$11</f>
        <v>6.4240836192459467E-5</v>
      </c>
      <c r="W19" s="49">
        <f>V18*'Credit Inputs'!$F$11</f>
        <v>6.4240836192459467E-5</v>
      </c>
      <c r="X19" s="49">
        <f>W18*'Credit Inputs'!$F$11</f>
        <v>9.5302339406395926E-6</v>
      </c>
      <c r="Y19" s="49">
        <f>X18*'Credit Inputs'!$F$11</f>
        <v>9.5302339406395926E-6</v>
      </c>
      <c r="Z19" s="49">
        <f>Y18*'Credit Inputs'!$F$11</f>
        <v>9.5302339406395926E-6</v>
      </c>
      <c r="AA19" s="49">
        <f>Z18*'Credit Inputs'!$F$11</f>
        <v>9.5302339406395926E-6</v>
      </c>
      <c r="AB19" s="49">
        <f>AA18*'Credit Inputs'!$F$11</f>
        <v>9.5302339406395926E-6</v>
      </c>
      <c r="AC19" s="49">
        <f>AB18*'Credit Inputs'!$F$11</f>
        <v>9.5302339406395926E-6</v>
      </c>
      <c r="AD19" s="49">
        <f>AC18*'Credit Inputs'!$F$11</f>
        <v>9.5302339406395926E-6</v>
      </c>
      <c r="AE19" s="49">
        <f>AD18*'Credit Inputs'!$F$11</f>
        <v>9.5302339406395926E-6</v>
      </c>
      <c r="AF19" s="49">
        <f>AE18*'Credit Inputs'!$F$11</f>
        <v>9.5302339406395926E-6</v>
      </c>
      <c r="AG19" s="49">
        <f>AF18*'Credit Inputs'!$F$11</f>
        <v>9.5302339406395926E-6</v>
      </c>
      <c r="AH19" s="49">
        <f>AG18*'Credit Inputs'!$F$11</f>
        <v>9.5302339406395926E-6</v>
      </c>
      <c r="AI19" s="49">
        <f>AH18*'Credit Inputs'!$F$11</f>
        <v>9.5302339406395926E-6</v>
      </c>
      <c r="AJ19" s="153">
        <f t="shared" si="0"/>
        <v>4.0669829604989433E-4</v>
      </c>
      <c r="AK19" s="159">
        <f t="shared" si="1"/>
        <v>2.6887548511467734E-4</v>
      </c>
      <c r="AL19" s="2"/>
      <c r="AM19" s="2"/>
    </row>
    <row r="20" spans="1:39" x14ac:dyDescent="0.2">
      <c r="A20" s="18"/>
      <c r="B20" s="59"/>
      <c r="C20" s="47">
        <f t="shared" si="2"/>
        <v>2033</v>
      </c>
      <c r="D20" s="43">
        <f>C20-'Credit Inputs'!$J$4</f>
        <v>15</v>
      </c>
      <c r="E20" s="44">
        <f>1/('Credit Inputs'!$J$5^D20)</f>
        <v>0.64186194739671765</v>
      </c>
      <c r="F20" s="42"/>
      <c r="G20" s="48"/>
      <c r="H20" s="48"/>
      <c r="I20" s="48"/>
      <c r="J20" s="48"/>
      <c r="K20" s="48"/>
      <c r="L20" s="48"/>
      <c r="M20" s="48"/>
      <c r="N20" s="48"/>
      <c r="O20" s="48"/>
      <c r="P20" s="48"/>
      <c r="Q20" s="48"/>
      <c r="R20" s="48"/>
      <c r="S20" s="48"/>
      <c r="T20" s="48"/>
      <c r="U20" s="49">
        <f>T19*'Credit Inputs'!$F$11</f>
        <v>8.7559916196438899E-5</v>
      </c>
      <c r="V20" s="49">
        <f>U19*'Credit Inputs'!$F$11</f>
        <v>5.4992904051812352E-5</v>
      </c>
      <c r="W20" s="49">
        <f>V19*'Credit Inputs'!$F$11</f>
        <v>5.5889527487439734E-5</v>
      </c>
      <c r="X20" s="49">
        <f>W19*'Credit Inputs'!$F$11</f>
        <v>5.5889527487439734E-5</v>
      </c>
      <c r="Y20" s="49">
        <f>X19*'Credit Inputs'!$F$11</f>
        <v>8.2913035283564448E-6</v>
      </c>
      <c r="Z20" s="49">
        <f>Y19*'Credit Inputs'!$F$11</f>
        <v>8.2913035283564448E-6</v>
      </c>
      <c r="AA20" s="49">
        <f>Z19*'Credit Inputs'!$F$11</f>
        <v>8.2913035283564448E-6</v>
      </c>
      <c r="AB20" s="49">
        <f>AA19*'Credit Inputs'!$F$11</f>
        <v>8.2913035283564448E-6</v>
      </c>
      <c r="AC20" s="49">
        <f>AB19*'Credit Inputs'!$F$11</f>
        <v>8.2913035283564448E-6</v>
      </c>
      <c r="AD20" s="49">
        <f>AC19*'Credit Inputs'!$F$11</f>
        <v>8.2913035283564448E-6</v>
      </c>
      <c r="AE20" s="49">
        <f>AD19*'Credit Inputs'!$F$11</f>
        <v>8.2913035283564448E-6</v>
      </c>
      <c r="AF20" s="49">
        <f>AE19*'Credit Inputs'!$F$11</f>
        <v>8.2913035283564448E-6</v>
      </c>
      <c r="AG20" s="49">
        <f>AF19*'Credit Inputs'!$F$11</f>
        <v>8.2913035283564448E-6</v>
      </c>
      <c r="AH20" s="49">
        <f>AG19*'Credit Inputs'!$F$11</f>
        <v>8.2913035283564448E-6</v>
      </c>
      <c r="AI20" s="49">
        <f>AH19*'Credit Inputs'!$F$11</f>
        <v>8.2913035283564448E-6</v>
      </c>
      <c r="AJ20" s="153">
        <f t="shared" si="0"/>
        <v>3.4553621403505142E-4</v>
      </c>
      <c r="AK20" s="159">
        <f t="shared" si="1"/>
        <v>2.2178654723662715E-4</v>
      </c>
      <c r="AL20" s="2"/>
      <c r="AM20" s="2"/>
    </row>
    <row r="21" spans="1:39" x14ac:dyDescent="0.2">
      <c r="A21" s="18"/>
      <c r="B21" s="59"/>
      <c r="C21" s="47">
        <f t="shared" si="2"/>
        <v>2034</v>
      </c>
      <c r="D21" s="43">
        <f>C21-'Credit Inputs'!$J$4</f>
        <v>16</v>
      </c>
      <c r="E21" s="44">
        <f>1/('Credit Inputs'!$J$5^D21)</f>
        <v>0.62316693922011435</v>
      </c>
      <c r="F21" s="42"/>
      <c r="G21" s="48"/>
      <c r="H21" s="48"/>
      <c r="I21" s="48"/>
      <c r="J21" s="48"/>
      <c r="K21" s="48"/>
      <c r="L21" s="48"/>
      <c r="M21" s="48"/>
      <c r="N21" s="48"/>
      <c r="O21" s="48"/>
      <c r="P21" s="48"/>
      <c r="Q21" s="48"/>
      <c r="R21" s="48"/>
      <c r="S21" s="48"/>
      <c r="T21" s="48"/>
      <c r="U21" s="48"/>
      <c r="V21" s="49">
        <f>U20*'Credit Inputs'!$F$11</f>
        <v>7.6177127090901848E-5</v>
      </c>
      <c r="W21" s="49">
        <f>V20*'Credit Inputs'!$F$11</f>
        <v>4.7843826525076749E-5</v>
      </c>
      <c r="X21" s="49">
        <f>W20*'Credit Inputs'!$F$11</f>
        <v>4.862388891407257E-5</v>
      </c>
      <c r="Y21" s="49">
        <f>X20*'Credit Inputs'!$F$11</f>
        <v>4.862388891407257E-5</v>
      </c>
      <c r="Z21" s="49">
        <f>Y20*'Credit Inputs'!$F$11</f>
        <v>7.2134340696701073E-6</v>
      </c>
      <c r="AA21" s="49">
        <f>Z20*'Credit Inputs'!$F$11</f>
        <v>7.2134340696701073E-6</v>
      </c>
      <c r="AB21" s="49">
        <f>AA20*'Credit Inputs'!$F$11</f>
        <v>7.2134340696701073E-6</v>
      </c>
      <c r="AC21" s="49">
        <f>AB20*'Credit Inputs'!$F$11</f>
        <v>7.2134340696701073E-6</v>
      </c>
      <c r="AD21" s="49">
        <f>AC20*'Credit Inputs'!$F$11</f>
        <v>7.2134340696701073E-6</v>
      </c>
      <c r="AE21" s="49">
        <f>AD20*'Credit Inputs'!$F$11</f>
        <v>7.2134340696701073E-6</v>
      </c>
      <c r="AF21" s="49">
        <f>AE20*'Credit Inputs'!$F$11</f>
        <v>7.2134340696701073E-6</v>
      </c>
      <c r="AG21" s="49">
        <f>AF20*'Credit Inputs'!$F$11</f>
        <v>7.2134340696701073E-6</v>
      </c>
      <c r="AH21" s="49">
        <f>AG20*'Credit Inputs'!$F$11</f>
        <v>7.2134340696701073E-6</v>
      </c>
      <c r="AI21" s="49">
        <f>AH20*'Credit Inputs'!$F$11</f>
        <v>7.2134340696701073E-6</v>
      </c>
      <c r="AJ21" s="153">
        <f t="shared" si="0"/>
        <v>2.9340307214082491E-4</v>
      </c>
      <c r="AK21" s="159">
        <f t="shared" si="1"/>
        <v>1.8283909442377627E-4</v>
      </c>
      <c r="AL21" s="2"/>
      <c r="AM21" s="2"/>
    </row>
    <row r="22" spans="1:39" x14ac:dyDescent="0.2">
      <c r="A22" s="18"/>
      <c r="B22" s="59"/>
      <c r="C22" s="47">
        <f t="shared" si="2"/>
        <v>2035</v>
      </c>
      <c r="D22" s="43">
        <f>C22-'Credit Inputs'!$J$4</f>
        <v>17</v>
      </c>
      <c r="E22" s="44">
        <f>1/('Credit Inputs'!$J$5^D22)</f>
        <v>0.60501644584477121</v>
      </c>
      <c r="F22" s="42"/>
      <c r="G22" s="48"/>
      <c r="H22" s="48"/>
      <c r="I22" s="48"/>
      <c r="J22" s="48"/>
      <c r="K22" s="48"/>
      <c r="L22" s="48"/>
      <c r="M22" s="48"/>
      <c r="N22" s="48"/>
      <c r="O22" s="48"/>
      <c r="P22" s="48"/>
      <c r="Q22" s="48"/>
      <c r="R22" s="48"/>
      <c r="S22" s="48"/>
      <c r="T22" s="48"/>
      <c r="U22" s="48"/>
      <c r="V22" s="48"/>
      <c r="W22" s="49">
        <f>V21*'Credit Inputs'!$F$11</f>
        <v>6.6274100569084604E-5</v>
      </c>
      <c r="X22" s="49">
        <f>W21*'Credit Inputs'!$F$11</f>
        <v>4.1624129076816774E-5</v>
      </c>
      <c r="Y22" s="49">
        <f>X21*'Credit Inputs'!$F$11</f>
        <v>4.2302783355243136E-5</v>
      </c>
      <c r="Z22" s="49">
        <f>Y21*'Credit Inputs'!$F$11</f>
        <v>4.2302783355243136E-5</v>
      </c>
      <c r="AA22" s="49">
        <f>Z21*'Credit Inputs'!$F$11</f>
        <v>6.2756876406129935E-6</v>
      </c>
      <c r="AB22" s="49">
        <f>AA21*'Credit Inputs'!$F$11</f>
        <v>6.2756876406129935E-6</v>
      </c>
      <c r="AC22" s="49">
        <f>AB21*'Credit Inputs'!$F$11</f>
        <v>6.2756876406129935E-6</v>
      </c>
      <c r="AD22" s="49">
        <f>AC21*'Credit Inputs'!$F$11</f>
        <v>6.2756876406129935E-6</v>
      </c>
      <c r="AE22" s="49">
        <f>AD21*'Credit Inputs'!$F$11</f>
        <v>6.2756876406129935E-6</v>
      </c>
      <c r="AF22" s="49">
        <f>AE21*'Credit Inputs'!$F$11</f>
        <v>6.2756876406129935E-6</v>
      </c>
      <c r="AG22" s="49">
        <f>AF21*'Credit Inputs'!$F$11</f>
        <v>6.2756876406129935E-6</v>
      </c>
      <c r="AH22" s="49">
        <f>AG21*'Credit Inputs'!$F$11</f>
        <v>6.2756876406129935E-6</v>
      </c>
      <c r="AI22" s="49">
        <f>AH21*'Credit Inputs'!$F$11</f>
        <v>6.2756876406129935E-6</v>
      </c>
      <c r="AJ22" s="153">
        <f t="shared" si="0"/>
        <v>2.4898498512190462E-4</v>
      </c>
      <c r="AK22" s="159">
        <f t="shared" si="1"/>
        <v>1.5064001076716798E-4</v>
      </c>
      <c r="AL22" s="2"/>
      <c r="AM22" s="2"/>
    </row>
    <row r="23" spans="1:39" x14ac:dyDescent="0.2">
      <c r="A23" s="18"/>
      <c r="B23" s="59"/>
      <c r="C23" s="47">
        <f t="shared" si="2"/>
        <v>2036</v>
      </c>
      <c r="D23" s="43">
        <f>C23-'Credit Inputs'!$J$4</f>
        <v>18</v>
      </c>
      <c r="E23" s="44">
        <f>1/('Credit Inputs'!$J$5^D23)</f>
        <v>0.5873946076162827</v>
      </c>
      <c r="F23" s="42"/>
      <c r="G23" s="48"/>
      <c r="H23" s="48"/>
      <c r="I23" s="48"/>
      <c r="J23" s="48"/>
      <c r="K23" s="48"/>
      <c r="L23" s="48"/>
      <c r="M23" s="48"/>
      <c r="N23" s="48"/>
      <c r="O23" s="48"/>
      <c r="P23" s="48"/>
      <c r="Q23" s="48"/>
      <c r="R23" s="48"/>
      <c r="S23" s="48"/>
      <c r="T23" s="48"/>
      <c r="U23" s="48"/>
      <c r="V23" s="48"/>
      <c r="W23" s="48"/>
      <c r="X23" s="49">
        <f>W22*'Credit Inputs'!$F$11</f>
        <v>5.7658467495103605E-5</v>
      </c>
      <c r="Y23" s="49">
        <f>X22*'Credit Inputs'!$F$11</f>
        <v>3.6212992296830592E-5</v>
      </c>
      <c r="Z23" s="49">
        <f>Y22*'Credit Inputs'!$F$11</f>
        <v>3.6803421519061531E-5</v>
      </c>
      <c r="AA23" s="49">
        <f>Z22*'Credit Inputs'!$F$11</f>
        <v>3.6803421519061531E-5</v>
      </c>
      <c r="AB23" s="49">
        <f>AA22*'Credit Inputs'!$F$11</f>
        <v>5.4598482473333041E-6</v>
      </c>
      <c r="AC23" s="49">
        <f>AB22*'Credit Inputs'!$F$11</f>
        <v>5.4598482473333041E-6</v>
      </c>
      <c r="AD23" s="49">
        <f>AC22*'Credit Inputs'!$F$11</f>
        <v>5.4598482473333041E-6</v>
      </c>
      <c r="AE23" s="49">
        <f>AD22*'Credit Inputs'!$F$11</f>
        <v>5.4598482473333041E-6</v>
      </c>
      <c r="AF23" s="49">
        <f>AE22*'Credit Inputs'!$F$11</f>
        <v>5.4598482473333041E-6</v>
      </c>
      <c r="AG23" s="49">
        <f>AF22*'Credit Inputs'!$F$11</f>
        <v>5.4598482473333041E-6</v>
      </c>
      <c r="AH23" s="49">
        <f>AG22*'Credit Inputs'!$F$11</f>
        <v>5.4598482473333041E-6</v>
      </c>
      <c r="AI23" s="49">
        <f>AH22*'Credit Inputs'!$F$11</f>
        <v>5.4598482473333041E-6</v>
      </c>
      <c r="AJ23" s="153">
        <f t="shared" si="0"/>
        <v>2.1115708880872365E-4</v>
      </c>
      <c r="AK23" s="159">
        <f t="shared" si="1"/>
        <v>1.2403253532619678E-4</v>
      </c>
      <c r="AL23" s="2"/>
      <c r="AM23" s="2"/>
    </row>
    <row r="24" spans="1:39" x14ac:dyDescent="0.2">
      <c r="A24" s="18"/>
      <c r="B24" s="59"/>
      <c r="C24" s="47">
        <f t="shared" si="2"/>
        <v>2037</v>
      </c>
      <c r="D24" s="43">
        <f>C24-'Credit Inputs'!$J$4</f>
        <v>19</v>
      </c>
      <c r="E24" s="44">
        <f>1/('Credit Inputs'!$J$5^D24)</f>
        <v>0.57028602681192497</v>
      </c>
      <c r="F24" s="42"/>
      <c r="G24" s="48"/>
      <c r="H24" s="48"/>
      <c r="I24" s="48"/>
      <c r="J24" s="48"/>
      <c r="K24" s="48"/>
      <c r="L24" s="48"/>
      <c r="M24" s="48"/>
      <c r="N24" s="48"/>
      <c r="O24" s="48"/>
      <c r="P24" s="48"/>
      <c r="Q24" s="48"/>
      <c r="R24" s="48"/>
      <c r="S24" s="48"/>
      <c r="T24" s="48"/>
      <c r="U24" s="48"/>
      <c r="V24" s="48"/>
      <c r="W24" s="48"/>
      <c r="X24" s="48"/>
      <c r="Y24" s="49">
        <f>X23*'Credit Inputs'!$F$11</f>
        <v>5.0162866720740139E-5</v>
      </c>
      <c r="Z24" s="49">
        <f>Y23*'Credit Inputs'!$F$11</f>
        <v>3.1505303298242618E-5</v>
      </c>
      <c r="AA24" s="49">
        <f>Z23*'Credit Inputs'!$F$11</f>
        <v>3.2018976721583533E-5</v>
      </c>
      <c r="AB24" s="49">
        <f>AA23*'Credit Inputs'!$F$11</f>
        <v>3.2018976721583533E-5</v>
      </c>
      <c r="AC24" s="49">
        <f>AB23*'Credit Inputs'!$F$11</f>
        <v>4.7500679751799742E-6</v>
      </c>
      <c r="AD24" s="49">
        <f>AC23*'Credit Inputs'!$F$11</f>
        <v>4.7500679751799742E-6</v>
      </c>
      <c r="AE24" s="49">
        <f>AD23*'Credit Inputs'!$F$11</f>
        <v>4.7500679751799742E-6</v>
      </c>
      <c r="AF24" s="49">
        <f>AE23*'Credit Inputs'!$F$11</f>
        <v>4.7500679751799742E-6</v>
      </c>
      <c r="AG24" s="49">
        <f>AF23*'Credit Inputs'!$F$11</f>
        <v>4.7500679751799742E-6</v>
      </c>
      <c r="AH24" s="49">
        <f>AG23*'Credit Inputs'!$F$11</f>
        <v>4.7500679751799742E-6</v>
      </c>
      <c r="AI24" s="49">
        <f>AH23*'Credit Inputs'!$F$11</f>
        <v>4.7500679751799742E-6</v>
      </c>
      <c r="AJ24" s="153">
        <f t="shared" si="0"/>
        <v>1.7895659928840956E-4</v>
      </c>
      <c r="AK24" s="159">
        <f t="shared" si="1"/>
        <v>1.0205644797996085E-4</v>
      </c>
      <c r="AL24" s="2"/>
      <c r="AM24" s="2"/>
    </row>
    <row r="25" spans="1:39" x14ac:dyDescent="0.2">
      <c r="B25" s="58"/>
      <c r="C25" s="47">
        <f t="shared" si="2"/>
        <v>2038</v>
      </c>
      <c r="D25" s="43">
        <f>C25-'Credit Inputs'!$J$4</f>
        <v>20</v>
      </c>
      <c r="E25" s="44">
        <f>1/('Credit Inputs'!$J$5^D25)</f>
        <v>0.55367575418633497</v>
      </c>
      <c r="F25" s="42"/>
      <c r="G25" s="48"/>
      <c r="H25" s="48"/>
      <c r="I25" s="48"/>
      <c r="J25" s="48"/>
      <c r="K25" s="48"/>
      <c r="L25" s="48"/>
      <c r="M25" s="48"/>
      <c r="N25" s="48"/>
      <c r="O25" s="48"/>
      <c r="P25" s="48"/>
      <c r="Q25" s="48"/>
      <c r="R25" s="48"/>
      <c r="S25" s="48"/>
      <c r="T25" s="48"/>
      <c r="U25" s="48"/>
      <c r="V25" s="48"/>
      <c r="W25" s="48"/>
      <c r="X25" s="48"/>
      <c r="Y25" s="48"/>
      <c r="Z25" s="49">
        <f>Y24*'Credit Inputs'!$F$11</f>
        <v>4.3641694047043921E-5</v>
      </c>
      <c r="AA25" s="49">
        <f>Z24*'Credit Inputs'!$F$11</f>
        <v>2.7409613869471079E-5</v>
      </c>
      <c r="AB25" s="49">
        <f>AA24*'Credit Inputs'!$F$11</f>
        <v>2.7856509747777672E-5</v>
      </c>
      <c r="AC25" s="49">
        <f>AB24*'Credit Inputs'!$F$11</f>
        <v>2.7856509747777672E-5</v>
      </c>
      <c r="AD25" s="49">
        <f>AC24*'Credit Inputs'!$F$11</f>
        <v>4.1325591384065773E-6</v>
      </c>
      <c r="AE25" s="49">
        <f>AD24*'Credit Inputs'!$F$11</f>
        <v>4.1325591384065773E-6</v>
      </c>
      <c r="AF25" s="49">
        <f>AE24*'Credit Inputs'!$F$11</f>
        <v>4.1325591384065773E-6</v>
      </c>
      <c r="AG25" s="49">
        <f>AF24*'Credit Inputs'!$F$11</f>
        <v>4.1325591384065773E-6</v>
      </c>
      <c r="AH25" s="49">
        <f>AG24*'Credit Inputs'!$F$11</f>
        <v>4.1325591384065773E-6</v>
      </c>
      <c r="AI25" s="49">
        <f>AH24*'Credit Inputs'!$F$11</f>
        <v>4.1325591384065773E-6</v>
      </c>
      <c r="AJ25" s="153">
        <f t="shared" si="0"/>
        <v>1.5155968224250986E-4</v>
      </c>
      <c r="AK25" s="159">
        <f t="shared" si="1"/>
        <v>8.3914921369862929E-5</v>
      </c>
      <c r="AL25" s="2"/>
      <c r="AM25" s="2"/>
    </row>
    <row r="26" spans="1:39" x14ac:dyDescent="0.2">
      <c r="B26" s="58"/>
      <c r="C26" s="47">
        <f t="shared" si="2"/>
        <v>2039</v>
      </c>
      <c r="D26" s="43">
        <f>C26-'Credit Inputs'!$J$4</f>
        <v>21</v>
      </c>
      <c r="E26" s="44">
        <f>1/('Credit Inputs'!$J$5^D26)</f>
        <v>0.5375492759090631</v>
      </c>
      <c r="F26" s="42"/>
      <c r="G26" s="48"/>
      <c r="H26" s="48"/>
      <c r="I26" s="48"/>
      <c r="J26" s="48"/>
      <c r="K26" s="48"/>
      <c r="L26" s="48"/>
      <c r="M26" s="48"/>
      <c r="N26" s="48"/>
      <c r="O26" s="48"/>
      <c r="P26" s="48"/>
      <c r="Q26" s="48"/>
      <c r="R26" s="48"/>
      <c r="S26" s="48"/>
      <c r="T26" s="48"/>
      <c r="U26" s="48"/>
      <c r="V26" s="48"/>
      <c r="W26" s="48"/>
      <c r="X26" s="48"/>
      <c r="Y26" s="48"/>
      <c r="Z26" s="48"/>
      <c r="AA26" s="49">
        <f>Z25*'Credit Inputs'!$F$11</f>
        <v>3.7968273820928212E-5</v>
      </c>
      <c r="AB26" s="49">
        <f>AA25*'Credit Inputs'!$F$11</f>
        <v>2.3846364066439839E-5</v>
      </c>
      <c r="AC26" s="49">
        <f>AB25*'Credit Inputs'!$F$11</f>
        <v>2.4235163480566575E-5</v>
      </c>
      <c r="AD26" s="49">
        <f>AC25*'Credit Inputs'!$F$11</f>
        <v>2.4235163480566575E-5</v>
      </c>
      <c r="AE26" s="49">
        <f>AD25*'Credit Inputs'!$F$11</f>
        <v>3.5953264504137224E-6</v>
      </c>
      <c r="AF26" s="49">
        <f>AE25*'Credit Inputs'!$F$11</f>
        <v>3.5953264504137224E-6</v>
      </c>
      <c r="AG26" s="49">
        <f>AF25*'Credit Inputs'!$F$11</f>
        <v>3.5953264504137224E-6</v>
      </c>
      <c r="AH26" s="49">
        <f>AG25*'Credit Inputs'!$F$11</f>
        <v>3.5953264504137224E-6</v>
      </c>
      <c r="AI26" s="49">
        <f>AH25*'Credit Inputs'!$F$11</f>
        <v>3.5953264504137224E-6</v>
      </c>
      <c r="AJ26" s="153">
        <f t="shared" si="0"/>
        <v>1.2826159710056979E-4</v>
      </c>
      <c r="AK26" s="159">
        <f t="shared" si="1"/>
        <v>6.8946928648351278E-5</v>
      </c>
      <c r="AL26" s="2"/>
      <c r="AM26" s="2"/>
    </row>
    <row r="27" spans="1:39" x14ac:dyDescent="0.2">
      <c r="B27" s="58"/>
      <c r="C27" s="47">
        <f t="shared" si="2"/>
        <v>2040</v>
      </c>
      <c r="D27" s="43">
        <f>C27-'Credit Inputs'!$J$4</f>
        <v>22</v>
      </c>
      <c r="E27" s="44">
        <f>1/('Credit Inputs'!$J$5^D27)</f>
        <v>0.52189250088258554</v>
      </c>
      <c r="F27" s="42"/>
      <c r="G27" s="48"/>
      <c r="H27" s="48"/>
      <c r="I27" s="48"/>
      <c r="J27" s="48"/>
      <c r="K27" s="48"/>
      <c r="L27" s="48"/>
      <c r="M27" s="48"/>
      <c r="N27" s="48"/>
      <c r="O27" s="48"/>
      <c r="P27" s="48"/>
      <c r="Q27" s="48"/>
      <c r="R27" s="48"/>
      <c r="S27" s="48"/>
      <c r="T27" s="48"/>
      <c r="U27" s="48"/>
      <c r="V27" s="48"/>
      <c r="W27" s="48"/>
      <c r="X27" s="48"/>
      <c r="Y27" s="48"/>
      <c r="Z27" s="48"/>
      <c r="AA27" s="48"/>
      <c r="AB27" s="49">
        <f>AA26*'Credit Inputs'!$F$11</f>
        <v>3.3032398224207541E-5</v>
      </c>
      <c r="AC27" s="49">
        <f>AB26*'Credit Inputs'!$F$11</f>
        <v>2.0746336737802658E-5</v>
      </c>
      <c r="AD27" s="49">
        <f>AC26*'Credit Inputs'!$F$11</f>
        <v>2.1084592228092921E-5</v>
      </c>
      <c r="AE27" s="49">
        <f>AD26*'Credit Inputs'!$F$11</f>
        <v>2.1084592228092921E-5</v>
      </c>
      <c r="AF27" s="49">
        <f>AE26*'Credit Inputs'!$F$11</f>
        <v>3.1279340118599383E-6</v>
      </c>
      <c r="AG27" s="49">
        <f>AF26*'Credit Inputs'!$F$11</f>
        <v>3.1279340118599383E-6</v>
      </c>
      <c r="AH27" s="49">
        <f>AG26*'Credit Inputs'!$F$11</f>
        <v>3.1279340118599383E-6</v>
      </c>
      <c r="AI27" s="49">
        <f>AH26*'Credit Inputs'!$F$11</f>
        <v>3.1279340118599383E-6</v>
      </c>
      <c r="AJ27" s="153">
        <f t="shared" si="0"/>
        <v>1.0845965546563576E-4</v>
      </c>
      <c r="AK27" s="159">
        <f t="shared" si="1"/>
        <v>5.6604280835824236E-5</v>
      </c>
      <c r="AL27" s="2"/>
      <c r="AM27" s="2"/>
    </row>
    <row r="28" spans="1:39" x14ac:dyDescent="0.2">
      <c r="B28" s="58"/>
      <c r="C28" s="47">
        <f t="shared" si="2"/>
        <v>2041</v>
      </c>
      <c r="D28" s="43">
        <f>C28-'Credit Inputs'!$J$4</f>
        <v>23</v>
      </c>
      <c r="E28" s="44">
        <f>1/('Credit Inputs'!$J$5^D28)</f>
        <v>0.50669174842969467</v>
      </c>
      <c r="F28" s="42"/>
      <c r="G28" s="48"/>
      <c r="H28" s="48"/>
      <c r="I28" s="48"/>
      <c r="J28" s="48"/>
      <c r="K28" s="48"/>
      <c r="L28" s="48"/>
      <c r="M28" s="48"/>
      <c r="N28" s="48"/>
      <c r="O28" s="48"/>
      <c r="P28" s="48"/>
      <c r="Q28" s="48"/>
      <c r="R28" s="48"/>
      <c r="S28" s="48"/>
      <c r="T28" s="48"/>
      <c r="U28" s="48"/>
      <c r="V28" s="48"/>
      <c r="W28" s="48"/>
      <c r="X28" s="48"/>
      <c r="Y28" s="48"/>
      <c r="Z28" s="48"/>
      <c r="AA28" s="48"/>
      <c r="AB28" s="48"/>
      <c r="AC28" s="49">
        <f>AB27*'Credit Inputs'!$F$11</f>
        <v>2.873818645506056E-5</v>
      </c>
      <c r="AD28" s="49">
        <f>AC27*'Credit Inputs'!$F$11</f>
        <v>1.8049312961888314E-5</v>
      </c>
      <c r="AE28" s="49">
        <f>AD27*'Credit Inputs'!$F$11</f>
        <v>1.834359523844084E-5</v>
      </c>
      <c r="AF28" s="49">
        <f>AE27*'Credit Inputs'!$F$11</f>
        <v>1.834359523844084E-5</v>
      </c>
      <c r="AG28" s="49">
        <f>AF27*'Credit Inputs'!$F$11</f>
        <v>2.7213025903181464E-6</v>
      </c>
      <c r="AH28" s="49">
        <f>AG27*'Credit Inputs'!$F$11</f>
        <v>2.7213025903181464E-6</v>
      </c>
      <c r="AI28" s="49">
        <f>AH27*'Credit Inputs'!$F$11</f>
        <v>2.7213025903181464E-6</v>
      </c>
      <c r="AJ28" s="153">
        <f t="shared" si="0"/>
        <v>9.1638597664784992E-5</v>
      </c>
      <c r="AK28" s="159">
        <f t="shared" si="1"/>
        <v>4.643252127441524E-5</v>
      </c>
      <c r="AL28" s="2"/>
      <c r="AM28" s="2"/>
    </row>
    <row r="29" spans="1:39" x14ac:dyDescent="0.2">
      <c r="B29" s="58"/>
      <c r="C29" s="47">
        <f t="shared" si="2"/>
        <v>2042</v>
      </c>
      <c r="D29" s="43">
        <f>C29-'Credit Inputs'!$J$4</f>
        <v>24</v>
      </c>
      <c r="E29" s="44">
        <f>1/('Credit Inputs'!$J$5^D29)</f>
        <v>0.49193373633950943</v>
      </c>
      <c r="F29" s="42"/>
      <c r="G29" s="48"/>
      <c r="H29" s="48"/>
      <c r="I29" s="48"/>
      <c r="J29" s="48"/>
      <c r="K29" s="48"/>
      <c r="L29" s="48"/>
      <c r="M29" s="48"/>
      <c r="N29" s="48"/>
      <c r="O29" s="48"/>
      <c r="P29" s="48"/>
      <c r="Q29" s="48"/>
      <c r="R29" s="48"/>
      <c r="S29" s="48"/>
      <c r="T29" s="48"/>
      <c r="U29" s="48"/>
      <c r="V29" s="48"/>
      <c r="W29" s="48"/>
      <c r="X29" s="48"/>
      <c r="Y29" s="48"/>
      <c r="Z29" s="48"/>
      <c r="AA29" s="48"/>
      <c r="AB29" s="48"/>
      <c r="AC29" s="48"/>
      <c r="AD29" s="49">
        <f>AC28*'Credit Inputs'!$F$11</f>
        <v>2.5002222215902687E-5</v>
      </c>
      <c r="AE29" s="49">
        <f>AD28*'Credit Inputs'!$F$11</f>
        <v>1.5702902276842833E-5</v>
      </c>
      <c r="AF29" s="49">
        <f>AE28*'Credit Inputs'!$F$11</f>
        <v>1.5958927857443532E-5</v>
      </c>
      <c r="AG29" s="49">
        <f>AF28*'Credit Inputs'!$F$11</f>
        <v>1.5958927857443532E-5</v>
      </c>
      <c r="AH29" s="49">
        <f>AG28*'Credit Inputs'!$F$11</f>
        <v>2.3675332535767875E-6</v>
      </c>
      <c r="AI29" s="49">
        <f>AH28*'Credit Inputs'!$F$11</f>
        <v>2.3675332535767875E-6</v>
      </c>
      <c r="AJ29" s="153">
        <f t="shared" si="0"/>
        <v>7.7358046714786174E-5</v>
      </c>
      <c r="AK29" s="159">
        <f t="shared" si="1"/>
        <v>3.8055032956331078E-5</v>
      </c>
      <c r="AL29" s="2"/>
      <c r="AM29" s="2"/>
    </row>
    <row r="30" spans="1:39" x14ac:dyDescent="0.2">
      <c r="B30" s="58"/>
      <c r="C30" s="47">
        <f t="shared" si="2"/>
        <v>2043</v>
      </c>
      <c r="D30" s="43">
        <f>C30-'Credit Inputs'!$J$4</f>
        <v>25</v>
      </c>
      <c r="E30" s="44">
        <f>1/('Credit Inputs'!$J$5^D30)</f>
        <v>0.47760556926165965</v>
      </c>
      <c r="F30" s="42"/>
      <c r="G30" s="48"/>
      <c r="H30" s="48"/>
      <c r="I30" s="48"/>
      <c r="J30" s="48"/>
      <c r="K30" s="48"/>
      <c r="L30" s="48"/>
      <c r="M30" s="48"/>
      <c r="N30" s="48"/>
      <c r="O30" s="48"/>
      <c r="P30" s="48"/>
      <c r="Q30" s="48"/>
      <c r="R30" s="48"/>
      <c r="S30" s="48"/>
      <c r="T30" s="48"/>
      <c r="U30" s="48"/>
      <c r="V30" s="48"/>
      <c r="W30" s="48"/>
      <c r="X30" s="48"/>
      <c r="Y30" s="48"/>
      <c r="Z30" s="48"/>
      <c r="AA30" s="48"/>
      <c r="AB30" s="48"/>
      <c r="AC30" s="48"/>
      <c r="AD30" s="48"/>
      <c r="AE30" s="49">
        <f>AD29*'Credit Inputs'!$F$11</f>
        <v>2.1751933327835338E-5</v>
      </c>
      <c r="AF30" s="49">
        <f>AE29*'Credit Inputs'!$F$11</f>
        <v>1.3661524980853264E-5</v>
      </c>
      <c r="AG30" s="49">
        <f>AF29*'Credit Inputs'!$F$11</f>
        <v>1.3884267235975873E-5</v>
      </c>
      <c r="AH30" s="49">
        <f>AG29*'Credit Inputs'!$F$11</f>
        <v>1.3884267235975873E-5</v>
      </c>
      <c r="AI30" s="49">
        <f>AH29*'Credit Inputs'!$F$11</f>
        <v>2.0597539306118052E-6</v>
      </c>
      <c r="AJ30" s="153">
        <f t="shared" si="0"/>
        <v>6.5241746711252151E-5</v>
      </c>
      <c r="AK30" s="159">
        <f t="shared" si="1"/>
        <v>3.1159821577652594E-5</v>
      </c>
      <c r="AL30" s="2"/>
      <c r="AM30" s="2"/>
    </row>
    <row r="31" spans="1:39" x14ac:dyDescent="0.2">
      <c r="B31" s="58"/>
      <c r="C31" s="47">
        <f t="shared" si="2"/>
        <v>2044</v>
      </c>
      <c r="D31" s="43">
        <f>C31-'Credit Inputs'!$J$4</f>
        <v>26</v>
      </c>
      <c r="E31" s="44">
        <f>1/('Credit Inputs'!$J$5^D31)</f>
        <v>0.46369472743850448</v>
      </c>
      <c r="F31" s="42"/>
      <c r="G31" s="48"/>
      <c r="H31" s="48"/>
      <c r="I31" s="48"/>
      <c r="J31" s="48"/>
      <c r="K31" s="48"/>
      <c r="L31" s="48"/>
      <c r="M31" s="48"/>
      <c r="N31" s="48"/>
      <c r="O31" s="48"/>
      <c r="P31" s="48"/>
      <c r="Q31" s="48"/>
      <c r="R31" s="48"/>
      <c r="S31" s="48"/>
      <c r="T31" s="48"/>
      <c r="U31" s="48"/>
      <c r="V31" s="48"/>
      <c r="W31" s="48"/>
      <c r="X31" s="48"/>
      <c r="Y31" s="48"/>
      <c r="Z31" s="48"/>
      <c r="AA31" s="48"/>
      <c r="AB31" s="48"/>
      <c r="AC31" s="48"/>
      <c r="AD31" s="48"/>
      <c r="AE31" s="48"/>
      <c r="AF31" s="49">
        <f>AE30*'Credit Inputs'!$F$11</f>
        <v>1.8924181995216746E-5</v>
      </c>
      <c r="AG31" s="49">
        <f>AF30*'Credit Inputs'!$F$11</f>
        <v>1.188552673334234E-5</v>
      </c>
      <c r="AH31" s="49">
        <f>AG30*'Credit Inputs'!$F$11</f>
        <v>1.2079312495299008E-5</v>
      </c>
      <c r="AI31" s="49">
        <f>AH30*'Credit Inputs'!$F$11</f>
        <v>1.2079312495299008E-5</v>
      </c>
      <c r="AJ31" s="153">
        <f t="shared" si="0"/>
        <v>5.4968333719157105E-5</v>
      </c>
      <c r="AK31" s="159">
        <f t="shared" si="1"/>
        <v>2.5488526521653311E-5</v>
      </c>
      <c r="AL31" s="2"/>
      <c r="AM31" s="2"/>
    </row>
    <row r="32" spans="1:39" x14ac:dyDescent="0.2">
      <c r="B32" s="58"/>
      <c r="C32" s="47">
        <f t="shared" si="2"/>
        <v>2045</v>
      </c>
      <c r="D32" s="43">
        <f>C32-'Credit Inputs'!$J$4</f>
        <v>27</v>
      </c>
      <c r="E32" s="44">
        <f>1/('Credit Inputs'!$J$5^D32)</f>
        <v>0.45018905576553836</v>
      </c>
      <c r="F32" s="42"/>
      <c r="G32" s="48"/>
      <c r="H32" s="48"/>
      <c r="I32" s="48"/>
      <c r="J32" s="48"/>
      <c r="K32" s="48"/>
      <c r="L32" s="48"/>
      <c r="M32" s="48"/>
      <c r="N32" s="48"/>
      <c r="O32" s="48"/>
      <c r="P32" s="48"/>
      <c r="Q32" s="48"/>
      <c r="R32" s="48"/>
      <c r="S32" s="48"/>
      <c r="T32" s="48"/>
      <c r="U32" s="48"/>
      <c r="V32" s="48"/>
      <c r="W32" s="48"/>
      <c r="X32" s="48"/>
      <c r="Y32" s="48"/>
      <c r="Z32" s="48"/>
      <c r="AA32" s="48"/>
      <c r="AB32" s="48"/>
      <c r="AC32" s="48"/>
      <c r="AD32" s="48"/>
      <c r="AE32" s="48"/>
      <c r="AF32" s="48"/>
      <c r="AG32" s="49">
        <f>AF31*'Credit Inputs'!$F$11</f>
        <v>1.6464038335838569E-5</v>
      </c>
      <c r="AH32" s="49">
        <f>AG31*'Credit Inputs'!$F$11</f>
        <v>1.0340408258007835E-5</v>
      </c>
      <c r="AI32" s="49">
        <f>AH31*'Credit Inputs'!$F$11</f>
        <v>1.0509001870910137E-5</v>
      </c>
      <c r="AJ32" s="153">
        <f t="shared" si="0"/>
        <v>3.7313448464756542E-5</v>
      </c>
      <c r="AK32" s="159">
        <f t="shared" si="1"/>
        <v>1.6798106131704825E-5</v>
      </c>
      <c r="AL32" s="2"/>
      <c r="AM32" s="2"/>
    </row>
    <row r="33" spans="1:39" x14ac:dyDescent="0.2">
      <c r="B33" s="58"/>
      <c r="C33" s="47">
        <f t="shared" si="2"/>
        <v>2046</v>
      </c>
      <c r="D33" s="43">
        <f>C33-'Credit Inputs'!$J$4</f>
        <v>28</v>
      </c>
      <c r="E33" s="44">
        <f>1/('Credit Inputs'!$J$5^D33)</f>
        <v>0.4370767531704256</v>
      </c>
      <c r="F33" s="42"/>
      <c r="G33" s="48"/>
      <c r="H33" s="48"/>
      <c r="I33" s="48"/>
      <c r="J33" s="48"/>
      <c r="K33" s="48"/>
      <c r="L33" s="48"/>
      <c r="M33" s="48"/>
      <c r="N33" s="48"/>
      <c r="O33" s="48"/>
      <c r="P33" s="48"/>
      <c r="Q33" s="48"/>
      <c r="R33" s="48"/>
      <c r="S33" s="48"/>
      <c r="T33" s="48"/>
      <c r="U33" s="48"/>
      <c r="V33" s="48"/>
      <c r="W33" s="48"/>
      <c r="X33" s="48"/>
      <c r="Y33" s="48"/>
      <c r="Z33" s="48"/>
      <c r="AA33" s="48"/>
      <c r="AB33" s="48"/>
      <c r="AC33" s="48"/>
      <c r="AD33" s="48"/>
      <c r="AE33" s="48"/>
      <c r="AF33" s="48"/>
      <c r="AG33" s="48"/>
      <c r="AH33" s="49">
        <f>AG32*'Credit Inputs'!$F$11</f>
        <v>1.4323713352179556E-5</v>
      </c>
      <c r="AI33" s="49">
        <f>AH32*'Credit Inputs'!$F$11</f>
        <v>8.9961551844668172E-6</v>
      </c>
      <c r="AJ33" s="153">
        <f t="shared" si="0"/>
        <v>2.3319868536646373E-5</v>
      </c>
      <c r="AK33" s="159">
        <f t="shared" si="1"/>
        <v>1.0192572424358561E-5</v>
      </c>
      <c r="AL33" s="2"/>
      <c r="AM33" s="2"/>
    </row>
    <row r="34" spans="1:39" ht="13.5" thickBot="1" x14ac:dyDescent="0.25">
      <c r="B34" s="58"/>
      <c r="C34" s="47">
        <f t="shared" si="2"/>
        <v>2047</v>
      </c>
      <c r="D34" s="43">
        <f>C34-'Credit Inputs'!$J$4</f>
        <v>29</v>
      </c>
      <c r="E34" s="44">
        <f>1/('Credit Inputs'!$J$5^D34)</f>
        <v>0.42434636230138412</v>
      </c>
      <c r="F34" s="130"/>
      <c r="G34" s="131"/>
      <c r="H34" s="131"/>
      <c r="I34" s="131"/>
      <c r="J34" s="131"/>
      <c r="K34" s="48"/>
      <c r="L34" s="48"/>
      <c r="M34" s="48"/>
      <c r="N34" s="48"/>
      <c r="O34" s="48"/>
      <c r="P34" s="48"/>
      <c r="Q34" s="48"/>
      <c r="R34" s="48"/>
      <c r="S34" s="48"/>
      <c r="T34" s="48"/>
      <c r="U34" s="48"/>
      <c r="V34" s="48"/>
      <c r="W34" s="48"/>
      <c r="X34" s="48"/>
      <c r="Y34" s="48"/>
      <c r="Z34" s="48"/>
      <c r="AA34" s="48"/>
      <c r="AB34" s="48"/>
      <c r="AC34" s="48"/>
      <c r="AD34" s="48"/>
      <c r="AE34" s="48"/>
      <c r="AF34" s="48"/>
      <c r="AG34" s="48"/>
      <c r="AH34" s="48"/>
      <c r="AI34" s="49">
        <f>AH33*'Credit Inputs'!$F$11</f>
        <v>1.2461630616396213E-5</v>
      </c>
      <c r="AJ34" s="153">
        <f t="shared" si="0"/>
        <v>1.2461630616396213E-5</v>
      </c>
      <c r="AK34" s="159">
        <f t="shared" si="1"/>
        <v>5.2880476204112883E-6</v>
      </c>
      <c r="AL34" s="2"/>
      <c r="AM34" s="2"/>
    </row>
    <row r="35" spans="1:39" ht="13.5" thickBot="1" x14ac:dyDescent="0.25">
      <c r="A35" s="18"/>
      <c r="B35" s="59"/>
      <c r="C35" s="53" t="s">
        <v>28</v>
      </c>
      <c r="D35" s="54"/>
      <c r="E35" s="55"/>
      <c r="F35" s="56"/>
      <c r="G35" s="56"/>
      <c r="H35" s="56"/>
      <c r="I35" s="56"/>
      <c r="J35" s="56"/>
      <c r="K35" s="56"/>
      <c r="L35" s="56"/>
      <c r="M35" s="56"/>
      <c r="N35" s="56"/>
      <c r="O35" s="56"/>
      <c r="P35" s="56"/>
      <c r="Q35" s="56"/>
      <c r="R35" s="56"/>
      <c r="S35" s="56"/>
      <c r="T35" s="56"/>
      <c r="U35" s="56"/>
      <c r="V35" s="56"/>
      <c r="W35" s="56"/>
      <c r="X35" s="56"/>
      <c r="Y35" s="56"/>
      <c r="Z35" s="56"/>
      <c r="AA35" s="56"/>
      <c r="AB35" s="56"/>
      <c r="AC35" s="56"/>
      <c r="AD35" s="56"/>
      <c r="AE35" s="56"/>
      <c r="AF35" s="56"/>
      <c r="AG35" s="56"/>
      <c r="AH35" s="57"/>
      <c r="AI35" s="54"/>
      <c r="AJ35" s="154"/>
      <c r="AK35" s="160">
        <f>SUM(AK5:AK34)</f>
        <v>1.8235938829269417E-2</v>
      </c>
      <c r="AL35" s="2"/>
      <c r="AM35" s="2"/>
    </row>
    <row r="36" spans="1:39" x14ac:dyDescent="0.2">
      <c r="A36" s="18"/>
      <c r="B36" s="59"/>
      <c r="F36" s="8"/>
      <c r="G36" s="8"/>
      <c r="H36" s="18"/>
      <c r="I36" s="8"/>
      <c r="J36" s="8"/>
      <c r="K36" s="8"/>
      <c r="L36" s="8"/>
      <c r="M36" s="8"/>
      <c r="N36" s="8"/>
      <c r="O36" s="8"/>
      <c r="P36" s="8"/>
      <c r="Q36" s="8"/>
      <c r="R36" s="8"/>
      <c r="S36" s="8"/>
      <c r="T36" s="8"/>
      <c r="U36" s="8"/>
      <c r="V36" s="8"/>
      <c r="W36" s="8"/>
      <c r="X36" s="4"/>
      <c r="Y36" s="8"/>
      <c r="Z36" s="8"/>
      <c r="AA36" s="8"/>
      <c r="AB36" s="8"/>
      <c r="AC36" s="8"/>
      <c r="AD36" s="8"/>
      <c r="AE36" s="8"/>
      <c r="AF36" s="8"/>
      <c r="AG36" s="8"/>
      <c r="AL36" s="2"/>
      <c r="AM36" s="2"/>
    </row>
  </sheetData>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vt:i4>
      </vt:variant>
    </vt:vector>
  </HeadingPairs>
  <TitlesOfParts>
    <vt:vector size="9" baseType="lpstr">
      <vt:lpstr>Intro &amp; Background</vt:lpstr>
      <vt:lpstr>Mitigation Owed</vt:lpstr>
      <vt:lpstr>Relative Productivity of Mitig</vt:lpstr>
      <vt:lpstr>Total Losses</vt:lpstr>
      <vt:lpstr>Debit Inputs</vt:lpstr>
      <vt:lpstr>Losses per Territory</vt:lpstr>
      <vt:lpstr>Credit Inputs</vt:lpstr>
      <vt:lpstr>Avoided Loss</vt:lpstr>
      <vt:lpstr>'Losses per Territory'!Print_Area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ppa</dc:creator>
  <cp:lastModifiedBy>tborneman</cp:lastModifiedBy>
  <cp:lastPrinted>2013-08-22T17:11:30Z</cp:lastPrinted>
  <dcterms:created xsi:type="dcterms:W3CDTF">2006-04-25T16:50:07Z</dcterms:created>
  <dcterms:modified xsi:type="dcterms:W3CDTF">2018-10-29T20:55:17Z</dcterms:modified>
</cp:coreProperties>
</file>