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fileSharing readOnlyRecommended="1" userName="klemu" reservationPassword="DABC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lemu\Downloads\"/>
    </mc:Choice>
  </mc:AlternateContent>
  <workbookProtection lockStructure="1"/>
  <bookViews>
    <workbookView xWindow="0" yWindow="0" windowWidth="20325" windowHeight="8400"/>
  </bookViews>
  <sheets>
    <sheet name="B1-1" sheetId="1" r:id="rId1"/>
    <sheet name="B1-2" sheetId="25" r:id="rId2"/>
    <sheet name="B2" sheetId="2" r:id="rId3"/>
    <sheet name="B3" sheetId="4" r:id="rId4"/>
    <sheet name="B4GSP" sheetId="6" r:id="rId5"/>
    <sheet name="B4GST" sheetId="38" r:id="rId6"/>
    <sheet name="B4WGP" sheetId="28" r:id="rId7"/>
    <sheet name="B4WGT" sheetId="39" r:id="rId8"/>
    <sheet name="B5P" sheetId="26" r:id="rId9"/>
    <sheet name="B5T" sheetId="23" r:id="rId10"/>
    <sheet name="B6P (0401)" sheetId="40" r:id="rId11"/>
    <sheet name="B6P (0404)" sheetId="41" r:id="rId12"/>
    <sheet name="B6P (0480)" sheetId="42" r:id="rId13"/>
    <sheet name="B6P (0482)" sheetId="43" r:id="rId14"/>
    <sheet name="B6P (0485)" sheetId="44" r:id="rId15"/>
    <sheet name="B6P (0486)" sheetId="45" r:id="rId16"/>
    <sheet name="B6P (1811)" sheetId="46" r:id="rId17"/>
    <sheet name="B6P (1801LE)" sheetId="47" r:id="rId18"/>
    <sheet name="B6T (0401)" sheetId="48" r:id="rId19"/>
    <sheet name="B6T (0404)" sheetId="49" r:id="rId20"/>
    <sheet name="B6T (0480)" sheetId="50" r:id="rId21"/>
    <sheet name="B6T (0482)" sheetId="51" r:id="rId22"/>
    <sheet name="B6T (0485)" sheetId="52" r:id="rId23"/>
    <sheet name="B6T (0486)" sheetId="53" r:id="rId24"/>
    <sheet name="B6T (1811)" sheetId="54" r:id="rId25"/>
    <sheet name="B6T (1801LE)" sheetId="55" r:id="rId26"/>
    <sheet name="B7 (GS15_AND_ABOVE)" sheetId="56" r:id="rId27"/>
    <sheet name="B7 (GS14)" sheetId="57" r:id="rId28"/>
    <sheet name="B7 (GS13)" sheetId="58" r:id="rId29"/>
    <sheet name="B8" sheetId="18" r:id="rId30"/>
    <sheet name="B9-1" sheetId="16" r:id="rId31"/>
    <sheet name="B9-2" sheetId="21" r:id="rId32"/>
  </sheets>
  <definedNames>
    <definedName name="_xlnm.Print_Area" localSheetId="2">'B2'!$A$1:$S$25</definedName>
    <definedName name="_xlnm.Print_Area" localSheetId="3">'B3'!$A$1:$S$31</definedName>
    <definedName name="_xlnm.Print_Area" localSheetId="4">B4GSP!$A$1:$S$34</definedName>
    <definedName name="_xlnm.Print_Area" localSheetId="5">B4GST!$A$1:$S$30</definedName>
    <definedName name="_xlnm.Print_Area" localSheetId="6">B4WGP!$A$1:$S$42</definedName>
    <definedName name="_xlnm.Print_Area" localSheetId="7">B4WGT!$A$1:$S$20</definedName>
    <definedName name="_xlnm.Print_Titles" localSheetId="0">'B1-1'!$1:$4</definedName>
    <definedName name="_xlnm.Print_Titles" localSheetId="1">'B1-2'!$1:$4</definedName>
    <definedName name="_xlnm.Print_Titles" localSheetId="2">'B2'!$1:$5</definedName>
    <definedName name="_xlnm.Print_Titles" localSheetId="4">B4GSP!$1:$4</definedName>
    <definedName name="_xlnm.Print_Titles" localSheetId="5">B4GST!$1:$4</definedName>
    <definedName name="_xlnm.Print_Titles" localSheetId="6">B4WGP!$1:$4</definedName>
    <definedName name="_xlnm.Print_Titles" localSheetId="7">B4WGT!$1:$4</definedName>
    <definedName name="_xlnm.Print_Titles" localSheetId="8">B5P!$1:$4</definedName>
    <definedName name="_xlnm.Print_Titles" localSheetId="9">B5T!$1:$4</definedName>
    <definedName name="_xlnm.Print_Titles" localSheetId="28">'B7 (GS13)'!$A:$A,'B7 (GS13)'!$1:$7</definedName>
    <definedName name="_xlnm.Print_Titles" localSheetId="27">'B7 (GS14)'!$A:$A,'B7 (GS14)'!$1:$7</definedName>
    <definedName name="_xlnm.Print_Titles" localSheetId="26">'B7 (GS15_AND_ABOVE)'!$A:$A,'B7 (GS15_AND_ABOVE)'!$1:$7</definedName>
    <definedName name="_xlnm.Print_Titles" localSheetId="29">'B8'!$1:$6</definedName>
    <definedName name="_xlnm.Print_Titles" localSheetId="30">'B9-1'!$1:$5</definedName>
    <definedName name="_xlnm.Print_Titles" localSheetId="31">'B9-2'!$1:$5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7" i="58" l="1"/>
  <c r="R37" i="58"/>
  <c r="Q37" i="58"/>
  <c r="P37" i="58"/>
  <c r="O37" i="58"/>
  <c r="N37" i="58"/>
  <c r="M37" i="58"/>
  <c r="L37" i="58"/>
  <c r="K37" i="58"/>
  <c r="J37" i="58"/>
  <c r="I37" i="58"/>
  <c r="H37" i="58"/>
  <c r="G37" i="58"/>
  <c r="F37" i="58"/>
  <c r="E37" i="58"/>
  <c r="D37" i="58"/>
  <c r="S35" i="58"/>
  <c r="R35" i="58"/>
  <c r="Q35" i="58"/>
  <c r="P35" i="58"/>
  <c r="O35" i="58"/>
  <c r="N35" i="58"/>
  <c r="M35" i="58"/>
  <c r="L35" i="58"/>
  <c r="K35" i="58"/>
  <c r="J35" i="58"/>
  <c r="I35" i="58"/>
  <c r="H35" i="58"/>
  <c r="G35" i="58"/>
  <c r="F35" i="58"/>
  <c r="E35" i="58"/>
  <c r="D35" i="58"/>
  <c r="S33" i="58"/>
  <c r="R33" i="58"/>
  <c r="Q33" i="58"/>
  <c r="P33" i="58"/>
  <c r="O33" i="58"/>
  <c r="N33" i="58"/>
  <c r="M33" i="58"/>
  <c r="L33" i="58"/>
  <c r="K33" i="58"/>
  <c r="J33" i="58"/>
  <c r="I33" i="58"/>
  <c r="H33" i="58"/>
  <c r="G33" i="58"/>
  <c r="F33" i="58"/>
  <c r="E33" i="58"/>
  <c r="D33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9" i="58"/>
  <c r="S27" i="58"/>
  <c r="R27" i="58"/>
  <c r="Q27" i="58"/>
  <c r="P27" i="58"/>
  <c r="O27" i="58"/>
  <c r="N27" i="58"/>
  <c r="M27" i="58"/>
  <c r="L27" i="58"/>
  <c r="K27" i="58"/>
  <c r="J27" i="58"/>
  <c r="I27" i="58"/>
  <c r="H27" i="58"/>
  <c r="G27" i="58"/>
  <c r="F27" i="58"/>
  <c r="E27" i="58"/>
  <c r="D27" i="58"/>
  <c r="S25" i="58"/>
  <c r="R25" i="58"/>
  <c r="Q25" i="58"/>
  <c r="P25" i="58"/>
  <c r="O25" i="58"/>
  <c r="N25" i="58"/>
  <c r="M25" i="58"/>
  <c r="L25" i="58"/>
  <c r="K25" i="58"/>
  <c r="J25" i="58"/>
  <c r="I25" i="58"/>
  <c r="H25" i="58"/>
  <c r="G25" i="58"/>
  <c r="F25" i="58"/>
  <c r="E25" i="58"/>
  <c r="D25" i="58"/>
  <c r="S23" i="58"/>
  <c r="R23" i="58"/>
  <c r="Q23" i="58"/>
  <c r="P23" i="58"/>
  <c r="O23" i="58"/>
  <c r="N23" i="58"/>
  <c r="M23" i="58"/>
  <c r="L23" i="58"/>
  <c r="K23" i="58"/>
  <c r="J23" i="58"/>
  <c r="I23" i="58"/>
  <c r="H23" i="58"/>
  <c r="G23" i="58"/>
  <c r="F23" i="58"/>
  <c r="E23" i="58"/>
  <c r="D23" i="58"/>
  <c r="S19" i="58"/>
  <c r="R19" i="58"/>
  <c r="Q19" i="58"/>
  <c r="P19" i="58"/>
  <c r="O19" i="58"/>
  <c r="N19" i="58"/>
  <c r="M19" i="58"/>
  <c r="L19" i="58"/>
  <c r="K19" i="58"/>
  <c r="J19" i="58"/>
  <c r="I19" i="58"/>
  <c r="H19" i="58"/>
  <c r="G19" i="58"/>
  <c r="F19" i="58"/>
  <c r="E19" i="58"/>
  <c r="D19" i="58"/>
  <c r="S17" i="58"/>
  <c r="R17" i="58"/>
  <c r="Q17" i="58"/>
  <c r="P17" i="58"/>
  <c r="O17" i="58"/>
  <c r="N17" i="58"/>
  <c r="M17" i="58"/>
  <c r="L17" i="58"/>
  <c r="K17" i="58"/>
  <c r="J17" i="58"/>
  <c r="I17" i="58"/>
  <c r="H17" i="58"/>
  <c r="G17" i="58"/>
  <c r="F17" i="58"/>
  <c r="E17" i="58"/>
  <c r="D17" i="58"/>
  <c r="S15" i="58"/>
  <c r="R15" i="58"/>
  <c r="Q15" i="58"/>
  <c r="P15" i="58"/>
  <c r="O15" i="58"/>
  <c r="N15" i="58"/>
  <c r="M15" i="58"/>
  <c r="L15" i="58"/>
  <c r="K15" i="58"/>
  <c r="J15" i="58"/>
  <c r="I15" i="58"/>
  <c r="H15" i="58"/>
  <c r="G15" i="58"/>
  <c r="F15" i="58"/>
  <c r="E15" i="58"/>
  <c r="D15" i="58"/>
  <c r="S13" i="58"/>
  <c r="R13" i="58"/>
  <c r="Q13" i="58"/>
  <c r="P13" i="58"/>
  <c r="O13" i="58"/>
  <c r="N13" i="58"/>
  <c r="M13" i="58"/>
  <c r="L13" i="58"/>
  <c r="K13" i="58"/>
  <c r="J13" i="58"/>
  <c r="I13" i="58"/>
  <c r="H13" i="58"/>
  <c r="G13" i="58"/>
  <c r="F13" i="58"/>
  <c r="E13" i="58"/>
  <c r="D13" i="58"/>
  <c r="S9" i="58"/>
  <c r="R9" i="58"/>
  <c r="Q9" i="58"/>
  <c r="P9" i="58"/>
  <c r="O9" i="58"/>
  <c r="N9" i="58"/>
  <c r="M9" i="58"/>
  <c r="L9" i="58"/>
  <c r="K9" i="58"/>
  <c r="J9" i="58"/>
  <c r="I9" i="58"/>
  <c r="H9" i="58"/>
  <c r="G9" i="58"/>
  <c r="F9" i="58"/>
  <c r="E9" i="58"/>
  <c r="D9" i="58"/>
  <c r="S6" i="58"/>
  <c r="R6" i="58"/>
  <c r="Q6" i="58"/>
  <c r="P6" i="58"/>
  <c r="O6" i="58"/>
  <c r="N6" i="58"/>
  <c r="M6" i="58"/>
  <c r="L6" i="58"/>
  <c r="K6" i="58"/>
  <c r="J6" i="58"/>
  <c r="I6" i="58"/>
  <c r="H6" i="58"/>
  <c r="G6" i="58"/>
  <c r="F6" i="58"/>
  <c r="E6" i="58"/>
  <c r="D6" i="58"/>
  <c r="S37" i="57"/>
  <c r="R37" i="57"/>
  <c r="Q37" i="57"/>
  <c r="P37" i="57"/>
  <c r="O37" i="57"/>
  <c r="N37" i="57"/>
  <c r="M37" i="57"/>
  <c r="L37" i="57"/>
  <c r="K37" i="57"/>
  <c r="J37" i="57"/>
  <c r="I37" i="57"/>
  <c r="H37" i="57"/>
  <c r="G37" i="57"/>
  <c r="F37" i="57"/>
  <c r="E37" i="57"/>
  <c r="D37" i="57"/>
  <c r="S35" i="57"/>
  <c r="R35" i="57"/>
  <c r="Q35" i="57"/>
  <c r="P35" i="57"/>
  <c r="O35" i="57"/>
  <c r="N35" i="57"/>
  <c r="M35" i="57"/>
  <c r="L35" i="57"/>
  <c r="K35" i="57"/>
  <c r="J35" i="57"/>
  <c r="I35" i="57"/>
  <c r="H35" i="57"/>
  <c r="G35" i="57"/>
  <c r="F35" i="57"/>
  <c r="E35" i="57"/>
  <c r="D35" i="57"/>
  <c r="S33" i="57"/>
  <c r="R33" i="57"/>
  <c r="Q33" i="57"/>
  <c r="P33" i="57"/>
  <c r="O33" i="57"/>
  <c r="N33" i="57"/>
  <c r="M33" i="57"/>
  <c r="L33" i="57"/>
  <c r="K33" i="57"/>
  <c r="J33" i="57"/>
  <c r="I33" i="57"/>
  <c r="H33" i="57"/>
  <c r="G33" i="57"/>
  <c r="F33" i="57"/>
  <c r="E33" i="57"/>
  <c r="D33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9" i="57"/>
  <c r="S27" i="57"/>
  <c r="R27" i="57"/>
  <c r="Q27" i="57"/>
  <c r="P27" i="57"/>
  <c r="O27" i="57"/>
  <c r="N27" i="57"/>
  <c r="M27" i="57"/>
  <c r="L27" i="57"/>
  <c r="K27" i="57"/>
  <c r="J27" i="57"/>
  <c r="I27" i="57"/>
  <c r="H27" i="57"/>
  <c r="G27" i="57"/>
  <c r="F27" i="57"/>
  <c r="E27" i="57"/>
  <c r="D27" i="57"/>
  <c r="S25" i="57"/>
  <c r="R25" i="57"/>
  <c r="Q25" i="57"/>
  <c r="P25" i="57"/>
  <c r="O25" i="57"/>
  <c r="N25" i="57"/>
  <c r="M25" i="57"/>
  <c r="L25" i="57"/>
  <c r="K25" i="57"/>
  <c r="J25" i="57"/>
  <c r="I25" i="57"/>
  <c r="H25" i="57"/>
  <c r="G25" i="57"/>
  <c r="F25" i="57"/>
  <c r="E25" i="57"/>
  <c r="D25" i="57"/>
  <c r="S23" i="57"/>
  <c r="R23" i="57"/>
  <c r="Q23" i="57"/>
  <c r="P23" i="57"/>
  <c r="O23" i="57"/>
  <c r="N23" i="57"/>
  <c r="M23" i="57"/>
  <c r="L23" i="57"/>
  <c r="K23" i="57"/>
  <c r="J23" i="57"/>
  <c r="I23" i="57"/>
  <c r="H23" i="57"/>
  <c r="G23" i="57"/>
  <c r="F23" i="57"/>
  <c r="E23" i="57"/>
  <c r="D23" i="57"/>
  <c r="S19" i="57"/>
  <c r="R19" i="57"/>
  <c r="Q19" i="57"/>
  <c r="P19" i="57"/>
  <c r="O19" i="57"/>
  <c r="N19" i="57"/>
  <c r="M19" i="57"/>
  <c r="L19" i="57"/>
  <c r="K19" i="57"/>
  <c r="J19" i="57"/>
  <c r="I19" i="57"/>
  <c r="H19" i="57"/>
  <c r="G19" i="57"/>
  <c r="F19" i="57"/>
  <c r="E19" i="57"/>
  <c r="D19" i="57"/>
  <c r="S17" i="57"/>
  <c r="R17" i="57"/>
  <c r="Q17" i="57"/>
  <c r="P17" i="57"/>
  <c r="O17" i="57"/>
  <c r="N17" i="57"/>
  <c r="M17" i="57"/>
  <c r="L17" i="57"/>
  <c r="K17" i="57"/>
  <c r="J17" i="57"/>
  <c r="I17" i="57"/>
  <c r="H17" i="57"/>
  <c r="G17" i="57"/>
  <c r="F17" i="57"/>
  <c r="E17" i="57"/>
  <c r="D17" i="57"/>
  <c r="S15" i="57"/>
  <c r="R15" i="57"/>
  <c r="Q15" i="57"/>
  <c r="P15" i="57"/>
  <c r="O15" i="57"/>
  <c r="N15" i="57"/>
  <c r="M15" i="57"/>
  <c r="L15" i="57"/>
  <c r="K15" i="57"/>
  <c r="J15" i="57"/>
  <c r="I15" i="57"/>
  <c r="H15" i="57"/>
  <c r="G15" i="57"/>
  <c r="F15" i="57"/>
  <c r="E15" i="57"/>
  <c r="D15" i="57"/>
  <c r="S13" i="57"/>
  <c r="R13" i="57"/>
  <c r="Q13" i="57"/>
  <c r="P13" i="57"/>
  <c r="O13" i="57"/>
  <c r="N13" i="57"/>
  <c r="M13" i="57"/>
  <c r="L13" i="57"/>
  <c r="K13" i="57"/>
  <c r="J13" i="57"/>
  <c r="I13" i="57"/>
  <c r="H13" i="57"/>
  <c r="G13" i="57"/>
  <c r="F13" i="57"/>
  <c r="E13" i="57"/>
  <c r="D13" i="57"/>
  <c r="S9" i="57"/>
  <c r="R9" i="57"/>
  <c r="Q9" i="57"/>
  <c r="P9" i="57"/>
  <c r="O9" i="57"/>
  <c r="N9" i="57"/>
  <c r="M9" i="57"/>
  <c r="L9" i="57"/>
  <c r="K9" i="57"/>
  <c r="J9" i="57"/>
  <c r="I9" i="57"/>
  <c r="H9" i="57"/>
  <c r="G9" i="57"/>
  <c r="F9" i="57"/>
  <c r="E9" i="57"/>
  <c r="D9" i="57"/>
  <c r="S6" i="57"/>
  <c r="R6" i="57"/>
  <c r="Q6" i="57"/>
  <c r="P6" i="57"/>
  <c r="O6" i="57"/>
  <c r="N6" i="57"/>
  <c r="M6" i="57"/>
  <c r="L6" i="57"/>
  <c r="K6" i="57"/>
  <c r="J6" i="57"/>
  <c r="I6" i="57"/>
  <c r="H6" i="57"/>
  <c r="G6" i="57"/>
  <c r="F6" i="57"/>
  <c r="E6" i="57"/>
  <c r="D6" i="57"/>
  <c r="S37" i="56"/>
  <c r="R37" i="56"/>
  <c r="Q37" i="56"/>
  <c r="P37" i="56"/>
  <c r="O37" i="56"/>
  <c r="N37" i="56"/>
  <c r="M37" i="56"/>
  <c r="L37" i="56"/>
  <c r="K37" i="56"/>
  <c r="J37" i="56"/>
  <c r="I37" i="56"/>
  <c r="H37" i="56"/>
  <c r="G37" i="56"/>
  <c r="F37" i="56"/>
  <c r="E37" i="56"/>
  <c r="D37" i="56"/>
  <c r="S35" i="56"/>
  <c r="R35" i="56"/>
  <c r="Q35" i="56"/>
  <c r="P35" i="56"/>
  <c r="O35" i="56"/>
  <c r="N35" i="56"/>
  <c r="M35" i="56"/>
  <c r="L35" i="56"/>
  <c r="K35" i="56"/>
  <c r="J35" i="56"/>
  <c r="I35" i="56"/>
  <c r="H35" i="56"/>
  <c r="G35" i="56"/>
  <c r="F35" i="56"/>
  <c r="E35" i="56"/>
  <c r="D35" i="56"/>
  <c r="S33" i="56"/>
  <c r="R33" i="56"/>
  <c r="Q33" i="56"/>
  <c r="P33" i="56"/>
  <c r="O33" i="56"/>
  <c r="N33" i="56"/>
  <c r="M33" i="56"/>
  <c r="L33" i="56"/>
  <c r="K33" i="56"/>
  <c r="J33" i="56"/>
  <c r="I33" i="56"/>
  <c r="H33" i="56"/>
  <c r="G33" i="56"/>
  <c r="F33" i="56"/>
  <c r="E33" i="56"/>
  <c r="D33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9" i="56"/>
  <c r="S27" i="56"/>
  <c r="R27" i="56"/>
  <c r="Q27" i="56"/>
  <c r="P27" i="56"/>
  <c r="O27" i="56"/>
  <c r="N27" i="56"/>
  <c r="M27" i="56"/>
  <c r="L27" i="56"/>
  <c r="K27" i="56"/>
  <c r="J27" i="56"/>
  <c r="I27" i="56"/>
  <c r="H27" i="56"/>
  <c r="G27" i="56"/>
  <c r="F27" i="56"/>
  <c r="E27" i="56"/>
  <c r="D27" i="56"/>
  <c r="S25" i="56"/>
  <c r="R25" i="56"/>
  <c r="Q25" i="56"/>
  <c r="P25" i="56"/>
  <c r="O25" i="56"/>
  <c r="N25" i="56"/>
  <c r="M25" i="56"/>
  <c r="L25" i="56"/>
  <c r="K25" i="56"/>
  <c r="J25" i="56"/>
  <c r="I25" i="56"/>
  <c r="H25" i="56"/>
  <c r="G25" i="56"/>
  <c r="F25" i="56"/>
  <c r="E25" i="56"/>
  <c r="D25" i="56"/>
  <c r="S23" i="56"/>
  <c r="R23" i="56"/>
  <c r="Q23" i="56"/>
  <c r="P23" i="56"/>
  <c r="O23" i="56"/>
  <c r="N23" i="56"/>
  <c r="M23" i="56"/>
  <c r="L23" i="56"/>
  <c r="K23" i="56"/>
  <c r="J23" i="56"/>
  <c r="I23" i="56"/>
  <c r="H23" i="56"/>
  <c r="G23" i="56"/>
  <c r="F23" i="56"/>
  <c r="E23" i="56"/>
  <c r="D23" i="56"/>
  <c r="S19" i="56"/>
  <c r="R19" i="56"/>
  <c r="Q19" i="56"/>
  <c r="P19" i="56"/>
  <c r="O19" i="56"/>
  <c r="N19" i="56"/>
  <c r="M19" i="56"/>
  <c r="L19" i="56"/>
  <c r="K19" i="56"/>
  <c r="J19" i="56"/>
  <c r="I19" i="56"/>
  <c r="H19" i="56"/>
  <c r="G19" i="56"/>
  <c r="F19" i="56"/>
  <c r="E19" i="56"/>
  <c r="D19" i="56"/>
  <c r="S17" i="56"/>
  <c r="R17" i="56"/>
  <c r="Q17" i="56"/>
  <c r="P17" i="56"/>
  <c r="O17" i="56"/>
  <c r="N17" i="56"/>
  <c r="M17" i="56"/>
  <c r="L17" i="56"/>
  <c r="K17" i="56"/>
  <c r="J17" i="56"/>
  <c r="I17" i="56"/>
  <c r="H17" i="56"/>
  <c r="G17" i="56"/>
  <c r="F17" i="56"/>
  <c r="E17" i="56"/>
  <c r="D17" i="56"/>
  <c r="S15" i="56"/>
  <c r="R15" i="56"/>
  <c r="Q15" i="56"/>
  <c r="P15" i="56"/>
  <c r="O15" i="56"/>
  <c r="N15" i="56"/>
  <c r="M15" i="56"/>
  <c r="L15" i="56"/>
  <c r="K15" i="56"/>
  <c r="J15" i="56"/>
  <c r="I15" i="56"/>
  <c r="H15" i="56"/>
  <c r="G15" i="56"/>
  <c r="F15" i="56"/>
  <c r="E15" i="56"/>
  <c r="D15" i="56"/>
  <c r="S13" i="56"/>
  <c r="R13" i="56"/>
  <c r="Q13" i="56"/>
  <c r="P13" i="56"/>
  <c r="O13" i="56"/>
  <c r="N13" i="56"/>
  <c r="M13" i="56"/>
  <c r="L13" i="56"/>
  <c r="K13" i="56"/>
  <c r="J13" i="56"/>
  <c r="I13" i="56"/>
  <c r="H13" i="56"/>
  <c r="G13" i="56"/>
  <c r="F13" i="56"/>
  <c r="E13" i="56"/>
  <c r="D13" i="56"/>
  <c r="S9" i="56"/>
  <c r="R9" i="56"/>
  <c r="Q9" i="56"/>
  <c r="P9" i="56"/>
  <c r="O9" i="56"/>
  <c r="N9" i="56"/>
  <c r="M9" i="56"/>
  <c r="L9" i="56"/>
  <c r="K9" i="56"/>
  <c r="J9" i="56"/>
  <c r="I9" i="56"/>
  <c r="H9" i="56"/>
  <c r="G9" i="56"/>
  <c r="F9" i="56"/>
  <c r="E9" i="56"/>
  <c r="D9" i="56"/>
  <c r="S6" i="56"/>
  <c r="R6" i="56"/>
  <c r="Q6" i="56"/>
  <c r="P6" i="56"/>
  <c r="O6" i="56"/>
  <c r="N6" i="56"/>
  <c r="M6" i="56"/>
  <c r="L6" i="56"/>
  <c r="K6" i="56"/>
  <c r="J6" i="56"/>
  <c r="I6" i="56"/>
  <c r="H6" i="56"/>
  <c r="G6" i="56"/>
  <c r="F6" i="56"/>
  <c r="E6" i="56"/>
  <c r="D6" i="56"/>
  <c r="S26" i="55"/>
  <c r="R26" i="55"/>
  <c r="Q26" i="55"/>
  <c r="P26" i="55"/>
  <c r="O26" i="55"/>
  <c r="N26" i="55"/>
  <c r="M26" i="55"/>
  <c r="L26" i="55"/>
  <c r="K26" i="55"/>
  <c r="J26" i="55"/>
  <c r="I26" i="55"/>
  <c r="H26" i="55"/>
  <c r="G26" i="55"/>
  <c r="F26" i="55"/>
  <c r="E26" i="55"/>
  <c r="D26" i="55"/>
  <c r="S24" i="55"/>
  <c r="R24" i="55"/>
  <c r="Q24" i="55"/>
  <c r="P24" i="55"/>
  <c r="O24" i="55"/>
  <c r="N24" i="55"/>
  <c r="M24" i="55"/>
  <c r="L24" i="55"/>
  <c r="K24" i="55"/>
  <c r="J24" i="55"/>
  <c r="I24" i="55"/>
  <c r="H24" i="55"/>
  <c r="G24" i="55"/>
  <c r="F24" i="55"/>
  <c r="E24" i="55"/>
  <c r="D24" i="55"/>
  <c r="S22" i="55"/>
  <c r="R22" i="55"/>
  <c r="Q22" i="55"/>
  <c r="P22" i="55"/>
  <c r="O22" i="55"/>
  <c r="N22" i="55"/>
  <c r="M22" i="55"/>
  <c r="L22" i="55"/>
  <c r="K22" i="55"/>
  <c r="J22" i="55"/>
  <c r="I22" i="55"/>
  <c r="H22" i="55"/>
  <c r="G22" i="55"/>
  <c r="F22" i="55"/>
  <c r="E22" i="55"/>
  <c r="D22" i="55"/>
  <c r="S20" i="55"/>
  <c r="R20" i="55"/>
  <c r="Q20" i="55"/>
  <c r="P20" i="55"/>
  <c r="O20" i="55"/>
  <c r="N20" i="55"/>
  <c r="M20" i="55"/>
  <c r="L20" i="55"/>
  <c r="K20" i="55"/>
  <c r="J20" i="55"/>
  <c r="I20" i="55"/>
  <c r="H20" i="55"/>
  <c r="G20" i="55"/>
  <c r="F20" i="55"/>
  <c r="E20" i="55"/>
  <c r="D20" i="55"/>
  <c r="S16" i="55"/>
  <c r="R16" i="55"/>
  <c r="Q16" i="55"/>
  <c r="P16" i="55"/>
  <c r="O16" i="55"/>
  <c r="N16" i="55"/>
  <c r="M16" i="55"/>
  <c r="L16" i="55"/>
  <c r="K16" i="55"/>
  <c r="J16" i="55"/>
  <c r="I16" i="55"/>
  <c r="H16" i="55"/>
  <c r="G16" i="55"/>
  <c r="F16" i="55"/>
  <c r="E16" i="55"/>
  <c r="D16" i="55"/>
  <c r="S14" i="55"/>
  <c r="R14" i="55"/>
  <c r="Q14" i="55"/>
  <c r="P14" i="55"/>
  <c r="O14" i="55"/>
  <c r="N14" i="55"/>
  <c r="M14" i="55"/>
  <c r="L14" i="55"/>
  <c r="K14" i="55"/>
  <c r="J14" i="55"/>
  <c r="I14" i="55"/>
  <c r="H14" i="55"/>
  <c r="G14" i="55"/>
  <c r="F14" i="55"/>
  <c r="E14" i="55"/>
  <c r="D14" i="55"/>
  <c r="S12" i="55"/>
  <c r="R12" i="55"/>
  <c r="Q12" i="55"/>
  <c r="P12" i="55"/>
  <c r="O12" i="55"/>
  <c r="N12" i="55"/>
  <c r="M12" i="55"/>
  <c r="L12" i="55"/>
  <c r="K12" i="55"/>
  <c r="J12" i="55"/>
  <c r="I12" i="55"/>
  <c r="H12" i="55"/>
  <c r="G12" i="55"/>
  <c r="F12" i="55"/>
  <c r="E12" i="55"/>
  <c r="D12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S6" i="55"/>
  <c r="R6" i="55"/>
  <c r="Q6" i="55"/>
  <c r="P6" i="55"/>
  <c r="O6" i="55"/>
  <c r="N6" i="55"/>
  <c r="M6" i="55"/>
  <c r="L6" i="55"/>
  <c r="K6" i="55"/>
  <c r="J6" i="55"/>
  <c r="I6" i="55"/>
  <c r="H6" i="55"/>
  <c r="G6" i="55"/>
  <c r="F6" i="55"/>
  <c r="E6" i="55"/>
  <c r="D6" i="55"/>
  <c r="S28" i="54"/>
  <c r="R28" i="54"/>
  <c r="Q28" i="54"/>
  <c r="P28" i="54"/>
  <c r="O28" i="54"/>
  <c r="N28" i="54"/>
  <c r="M28" i="54"/>
  <c r="L28" i="54"/>
  <c r="K28" i="54"/>
  <c r="J28" i="54"/>
  <c r="I28" i="54"/>
  <c r="H28" i="54"/>
  <c r="G28" i="54"/>
  <c r="F28" i="54"/>
  <c r="E28" i="54"/>
  <c r="D28" i="54"/>
  <c r="S26" i="54"/>
  <c r="R26" i="54"/>
  <c r="Q26" i="54"/>
  <c r="P26" i="54"/>
  <c r="O26" i="54"/>
  <c r="N26" i="54"/>
  <c r="M26" i="54"/>
  <c r="L26" i="54"/>
  <c r="K26" i="54"/>
  <c r="J26" i="54"/>
  <c r="I26" i="54"/>
  <c r="H26" i="54"/>
  <c r="G26" i="54"/>
  <c r="F26" i="54"/>
  <c r="E26" i="54"/>
  <c r="D26" i="54"/>
  <c r="S24" i="54"/>
  <c r="R24" i="54"/>
  <c r="Q24" i="54"/>
  <c r="P24" i="54"/>
  <c r="O24" i="54"/>
  <c r="N24" i="54"/>
  <c r="M24" i="54"/>
  <c r="L24" i="54"/>
  <c r="K24" i="54"/>
  <c r="J24" i="54"/>
  <c r="I24" i="54"/>
  <c r="H24" i="54"/>
  <c r="G24" i="54"/>
  <c r="F24" i="54"/>
  <c r="E24" i="54"/>
  <c r="D24" i="54"/>
  <c r="S22" i="54"/>
  <c r="R22" i="54"/>
  <c r="Q22" i="54"/>
  <c r="P22" i="54"/>
  <c r="O22" i="54"/>
  <c r="N22" i="54"/>
  <c r="M22" i="54"/>
  <c r="L22" i="54"/>
  <c r="K22" i="54"/>
  <c r="J22" i="54"/>
  <c r="I22" i="54"/>
  <c r="H22" i="54"/>
  <c r="G22" i="54"/>
  <c r="F22" i="54"/>
  <c r="E22" i="54"/>
  <c r="D22" i="54"/>
  <c r="S18" i="54"/>
  <c r="R18" i="54"/>
  <c r="Q18" i="54"/>
  <c r="P18" i="54"/>
  <c r="O18" i="54"/>
  <c r="N18" i="54"/>
  <c r="M18" i="54"/>
  <c r="L18" i="54"/>
  <c r="K18" i="54"/>
  <c r="J18" i="54"/>
  <c r="I18" i="54"/>
  <c r="H18" i="54"/>
  <c r="G18" i="54"/>
  <c r="F18" i="54"/>
  <c r="E18" i="54"/>
  <c r="D18" i="54"/>
  <c r="S16" i="54"/>
  <c r="R16" i="54"/>
  <c r="Q16" i="54"/>
  <c r="P16" i="54"/>
  <c r="O16" i="54"/>
  <c r="N16" i="54"/>
  <c r="M16" i="54"/>
  <c r="L16" i="54"/>
  <c r="K16" i="54"/>
  <c r="J16" i="54"/>
  <c r="I16" i="54"/>
  <c r="H16" i="54"/>
  <c r="G16" i="54"/>
  <c r="F16" i="54"/>
  <c r="E16" i="54"/>
  <c r="D16" i="54"/>
  <c r="S14" i="54"/>
  <c r="R14" i="54"/>
  <c r="Q14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D14" i="54"/>
  <c r="S12" i="54"/>
  <c r="R12" i="54"/>
  <c r="Q12" i="54"/>
  <c r="P12" i="54"/>
  <c r="O12" i="54"/>
  <c r="N12" i="54"/>
  <c r="M12" i="54"/>
  <c r="L12" i="54"/>
  <c r="K12" i="54"/>
  <c r="J12" i="54"/>
  <c r="I12" i="54"/>
  <c r="H12" i="54"/>
  <c r="G12" i="54"/>
  <c r="F12" i="54"/>
  <c r="E12" i="54"/>
  <c r="D12" i="54"/>
  <c r="S8" i="54"/>
  <c r="R8" i="54"/>
  <c r="Q8" i="54"/>
  <c r="P8" i="54"/>
  <c r="O8" i="54"/>
  <c r="N8" i="54"/>
  <c r="M8" i="54"/>
  <c r="L8" i="54"/>
  <c r="K8" i="54"/>
  <c r="J8" i="54"/>
  <c r="I8" i="54"/>
  <c r="H8" i="54"/>
  <c r="G8" i="54"/>
  <c r="F8" i="54"/>
  <c r="E8" i="54"/>
  <c r="D8" i="54"/>
  <c r="S6" i="54"/>
  <c r="R6" i="54"/>
  <c r="Q6" i="54"/>
  <c r="P6" i="54"/>
  <c r="O6" i="54"/>
  <c r="N6" i="54"/>
  <c r="M6" i="54"/>
  <c r="L6" i="54"/>
  <c r="K6" i="54"/>
  <c r="J6" i="54"/>
  <c r="I6" i="54"/>
  <c r="H6" i="54"/>
  <c r="G6" i="54"/>
  <c r="F6" i="54"/>
  <c r="E6" i="54"/>
  <c r="D6" i="54"/>
  <c r="S28" i="53"/>
  <c r="R28" i="53"/>
  <c r="Q28" i="53"/>
  <c r="P28" i="53"/>
  <c r="O28" i="53"/>
  <c r="N28" i="53"/>
  <c r="M28" i="53"/>
  <c r="L28" i="53"/>
  <c r="K28" i="53"/>
  <c r="J28" i="53"/>
  <c r="I28" i="53"/>
  <c r="H28" i="53"/>
  <c r="G28" i="53"/>
  <c r="F28" i="53"/>
  <c r="E28" i="53"/>
  <c r="D28" i="53"/>
  <c r="S26" i="53"/>
  <c r="R26" i="53"/>
  <c r="Q26" i="53"/>
  <c r="P26" i="53"/>
  <c r="O26" i="53"/>
  <c r="N26" i="53"/>
  <c r="M26" i="53"/>
  <c r="L26" i="53"/>
  <c r="K26" i="53"/>
  <c r="J26" i="53"/>
  <c r="I26" i="53"/>
  <c r="H26" i="53"/>
  <c r="G26" i="53"/>
  <c r="F26" i="53"/>
  <c r="E26" i="53"/>
  <c r="D26" i="53"/>
  <c r="S24" i="53"/>
  <c r="R24" i="53"/>
  <c r="Q24" i="53"/>
  <c r="P24" i="53"/>
  <c r="O24" i="53"/>
  <c r="N24" i="53"/>
  <c r="M24" i="53"/>
  <c r="L24" i="53"/>
  <c r="K24" i="53"/>
  <c r="J24" i="53"/>
  <c r="I24" i="53"/>
  <c r="H24" i="53"/>
  <c r="G24" i="53"/>
  <c r="F24" i="53"/>
  <c r="E24" i="53"/>
  <c r="D24" i="53"/>
  <c r="S22" i="53"/>
  <c r="R22" i="53"/>
  <c r="Q22" i="53"/>
  <c r="P22" i="53"/>
  <c r="O22" i="53"/>
  <c r="N22" i="53"/>
  <c r="M22" i="53"/>
  <c r="L22" i="53"/>
  <c r="K22" i="53"/>
  <c r="J22" i="53"/>
  <c r="I22" i="53"/>
  <c r="H22" i="53"/>
  <c r="G22" i="53"/>
  <c r="F22" i="53"/>
  <c r="E22" i="53"/>
  <c r="D22" i="53"/>
  <c r="S18" i="53"/>
  <c r="R18" i="53"/>
  <c r="Q18" i="53"/>
  <c r="P18" i="53"/>
  <c r="O18" i="53"/>
  <c r="N18" i="53"/>
  <c r="M18" i="53"/>
  <c r="L18" i="53"/>
  <c r="K18" i="53"/>
  <c r="J18" i="53"/>
  <c r="I18" i="53"/>
  <c r="H18" i="53"/>
  <c r="G18" i="53"/>
  <c r="F18" i="53"/>
  <c r="E18" i="53"/>
  <c r="D18" i="53"/>
  <c r="S16" i="53"/>
  <c r="R16" i="53"/>
  <c r="Q16" i="53"/>
  <c r="P16" i="53"/>
  <c r="O16" i="53"/>
  <c r="N16" i="53"/>
  <c r="M16" i="53"/>
  <c r="L16" i="53"/>
  <c r="K16" i="53"/>
  <c r="J16" i="53"/>
  <c r="I16" i="53"/>
  <c r="H16" i="53"/>
  <c r="G16" i="53"/>
  <c r="F16" i="53"/>
  <c r="E16" i="53"/>
  <c r="D16" i="53"/>
  <c r="S14" i="53"/>
  <c r="R14" i="53"/>
  <c r="Q14" i="53"/>
  <c r="P14" i="53"/>
  <c r="O14" i="53"/>
  <c r="N14" i="53"/>
  <c r="M14" i="53"/>
  <c r="L14" i="53"/>
  <c r="K14" i="53"/>
  <c r="J14" i="53"/>
  <c r="I14" i="53"/>
  <c r="H14" i="53"/>
  <c r="G14" i="53"/>
  <c r="F14" i="53"/>
  <c r="E14" i="53"/>
  <c r="D14" i="53"/>
  <c r="S12" i="53"/>
  <c r="R12" i="53"/>
  <c r="Q12" i="53"/>
  <c r="P12" i="53"/>
  <c r="O12" i="53"/>
  <c r="N12" i="53"/>
  <c r="M12" i="53"/>
  <c r="L12" i="53"/>
  <c r="K12" i="53"/>
  <c r="J12" i="53"/>
  <c r="I12" i="53"/>
  <c r="H12" i="53"/>
  <c r="G12" i="53"/>
  <c r="F12" i="53"/>
  <c r="E12" i="53"/>
  <c r="D12" i="53"/>
  <c r="S8" i="53"/>
  <c r="R8" i="53"/>
  <c r="Q8" i="53"/>
  <c r="P8" i="53"/>
  <c r="O8" i="53"/>
  <c r="N8" i="53"/>
  <c r="M8" i="53"/>
  <c r="L8" i="53"/>
  <c r="K8" i="53"/>
  <c r="J8" i="53"/>
  <c r="I8" i="53"/>
  <c r="H8" i="53"/>
  <c r="G8" i="53"/>
  <c r="F8" i="53"/>
  <c r="E8" i="53"/>
  <c r="D8" i="53"/>
  <c r="S6" i="53"/>
  <c r="R6" i="53"/>
  <c r="Q6" i="53"/>
  <c r="P6" i="53"/>
  <c r="O6" i="53"/>
  <c r="N6" i="53"/>
  <c r="M6" i="53"/>
  <c r="L6" i="53"/>
  <c r="K6" i="53"/>
  <c r="J6" i="53"/>
  <c r="I6" i="53"/>
  <c r="H6" i="53"/>
  <c r="G6" i="53"/>
  <c r="F6" i="53"/>
  <c r="E6" i="53"/>
  <c r="D6" i="53"/>
  <c r="S28" i="52"/>
  <c r="R28" i="52"/>
  <c r="Q28" i="52"/>
  <c r="P28" i="52"/>
  <c r="O28" i="52"/>
  <c r="N28" i="52"/>
  <c r="M28" i="52"/>
  <c r="L28" i="52"/>
  <c r="K28" i="52"/>
  <c r="J28" i="52"/>
  <c r="I28" i="52"/>
  <c r="H28" i="52"/>
  <c r="G28" i="52"/>
  <c r="F28" i="52"/>
  <c r="E28" i="52"/>
  <c r="D28" i="52"/>
  <c r="S26" i="52"/>
  <c r="R26" i="52"/>
  <c r="Q26" i="52"/>
  <c r="P26" i="52"/>
  <c r="O26" i="52"/>
  <c r="N26" i="52"/>
  <c r="M26" i="52"/>
  <c r="L26" i="52"/>
  <c r="K26" i="52"/>
  <c r="J26" i="52"/>
  <c r="I26" i="52"/>
  <c r="H26" i="52"/>
  <c r="G26" i="52"/>
  <c r="F26" i="52"/>
  <c r="E26" i="52"/>
  <c r="D26" i="52"/>
  <c r="S24" i="52"/>
  <c r="R24" i="52"/>
  <c r="Q24" i="52"/>
  <c r="P24" i="52"/>
  <c r="O24" i="52"/>
  <c r="N24" i="52"/>
  <c r="M24" i="52"/>
  <c r="L24" i="52"/>
  <c r="K24" i="52"/>
  <c r="J24" i="52"/>
  <c r="I24" i="52"/>
  <c r="H24" i="52"/>
  <c r="G24" i="52"/>
  <c r="F24" i="52"/>
  <c r="E24" i="52"/>
  <c r="D24" i="52"/>
  <c r="S22" i="52"/>
  <c r="R22" i="52"/>
  <c r="Q22" i="52"/>
  <c r="P22" i="52"/>
  <c r="O22" i="52"/>
  <c r="N22" i="52"/>
  <c r="M22" i="52"/>
  <c r="L22" i="52"/>
  <c r="K22" i="52"/>
  <c r="J22" i="52"/>
  <c r="I22" i="52"/>
  <c r="H22" i="52"/>
  <c r="G22" i="52"/>
  <c r="F22" i="52"/>
  <c r="E22" i="52"/>
  <c r="D22" i="52"/>
  <c r="S18" i="52"/>
  <c r="R18" i="52"/>
  <c r="Q18" i="52"/>
  <c r="P18" i="52"/>
  <c r="O18" i="52"/>
  <c r="N18" i="52"/>
  <c r="M18" i="52"/>
  <c r="L18" i="52"/>
  <c r="K18" i="52"/>
  <c r="J18" i="52"/>
  <c r="I18" i="52"/>
  <c r="H18" i="52"/>
  <c r="G18" i="52"/>
  <c r="F18" i="52"/>
  <c r="E18" i="52"/>
  <c r="D18" i="52"/>
  <c r="S16" i="52"/>
  <c r="R16" i="52"/>
  <c r="Q16" i="52"/>
  <c r="P16" i="52"/>
  <c r="O16" i="52"/>
  <c r="N16" i="52"/>
  <c r="M16" i="52"/>
  <c r="L16" i="52"/>
  <c r="K16" i="52"/>
  <c r="J16" i="52"/>
  <c r="I16" i="52"/>
  <c r="H16" i="52"/>
  <c r="G16" i="52"/>
  <c r="F16" i="52"/>
  <c r="E16" i="52"/>
  <c r="D16" i="52"/>
  <c r="S14" i="52"/>
  <c r="R14" i="52"/>
  <c r="Q14" i="52"/>
  <c r="P14" i="52"/>
  <c r="O14" i="52"/>
  <c r="N14" i="52"/>
  <c r="M14" i="52"/>
  <c r="L14" i="52"/>
  <c r="K14" i="52"/>
  <c r="J14" i="52"/>
  <c r="I14" i="52"/>
  <c r="H14" i="52"/>
  <c r="G14" i="52"/>
  <c r="F14" i="52"/>
  <c r="E14" i="52"/>
  <c r="D14" i="52"/>
  <c r="S12" i="52"/>
  <c r="R12" i="52"/>
  <c r="Q12" i="52"/>
  <c r="P12" i="52"/>
  <c r="O12" i="52"/>
  <c r="N12" i="52"/>
  <c r="M12" i="52"/>
  <c r="L12" i="52"/>
  <c r="K12" i="52"/>
  <c r="J12" i="52"/>
  <c r="I12" i="52"/>
  <c r="H12" i="52"/>
  <c r="G12" i="52"/>
  <c r="F12" i="52"/>
  <c r="E12" i="52"/>
  <c r="D12" i="52"/>
  <c r="S8" i="52"/>
  <c r="R8" i="52"/>
  <c r="Q8" i="52"/>
  <c r="P8" i="52"/>
  <c r="O8" i="52"/>
  <c r="N8" i="52"/>
  <c r="M8" i="52"/>
  <c r="L8" i="52"/>
  <c r="K8" i="52"/>
  <c r="J8" i="52"/>
  <c r="I8" i="52"/>
  <c r="H8" i="52"/>
  <c r="G8" i="52"/>
  <c r="F8" i="52"/>
  <c r="E8" i="52"/>
  <c r="D8" i="52"/>
  <c r="S6" i="52"/>
  <c r="R6" i="52"/>
  <c r="Q6" i="52"/>
  <c r="P6" i="52"/>
  <c r="O6" i="52"/>
  <c r="N6" i="52"/>
  <c r="M6" i="52"/>
  <c r="L6" i="52"/>
  <c r="K6" i="52"/>
  <c r="J6" i="52"/>
  <c r="I6" i="52"/>
  <c r="H6" i="52"/>
  <c r="G6" i="52"/>
  <c r="F6" i="52"/>
  <c r="E6" i="52"/>
  <c r="D6" i="52"/>
  <c r="S30" i="51"/>
  <c r="R30" i="51"/>
  <c r="Q30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D30" i="51"/>
  <c r="S28" i="51"/>
  <c r="R28" i="51"/>
  <c r="Q28" i="51"/>
  <c r="P28" i="51"/>
  <c r="O28" i="51"/>
  <c r="N28" i="51"/>
  <c r="M28" i="51"/>
  <c r="L28" i="51"/>
  <c r="K28" i="51"/>
  <c r="J28" i="51"/>
  <c r="I28" i="51"/>
  <c r="H28" i="51"/>
  <c r="G28" i="51"/>
  <c r="F28" i="51"/>
  <c r="E28" i="51"/>
  <c r="D28" i="51"/>
  <c r="S26" i="51"/>
  <c r="R26" i="51"/>
  <c r="Q26" i="51"/>
  <c r="P26" i="51"/>
  <c r="O26" i="51"/>
  <c r="N26" i="51"/>
  <c r="M26" i="51"/>
  <c r="L26" i="51"/>
  <c r="K26" i="51"/>
  <c r="J26" i="51"/>
  <c r="I26" i="51"/>
  <c r="H26" i="51"/>
  <c r="G26" i="51"/>
  <c r="F26" i="51"/>
  <c r="E26" i="51"/>
  <c r="D26" i="51"/>
  <c r="S24" i="51"/>
  <c r="R24" i="51"/>
  <c r="Q24" i="51"/>
  <c r="P24" i="51"/>
  <c r="O24" i="51"/>
  <c r="N24" i="51"/>
  <c r="M24" i="51"/>
  <c r="L24" i="51"/>
  <c r="K24" i="51"/>
  <c r="J24" i="51"/>
  <c r="I24" i="51"/>
  <c r="H24" i="51"/>
  <c r="G24" i="51"/>
  <c r="F24" i="51"/>
  <c r="E24" i="51"/>
  <c r="D24" i="51"/>
  <c r="S20" i="51"/>
  <c r="R20" i="51"/>
  <c r="Q20" i="51"/>
  <c r="P20" i="51"/>
  <c r="O20" i="51"/>
  <c r="N20" i="51"/>
  <c r="M20" i="51"/>
  <c r="L20" i="51"/>
  <c r="K20" i="51"/>
  <c r="J20" i="51"/>
  <c r="I20" i="51"/>
  <c r="H20" i="51"/>
  <c r="G20" i="51"/>
  <c r="F20" i="51"/>
  <c r="E20" i="51"/>
  <c r="D20" i="51"/>
  <c r="S18" i="51"/>
  <c r="R18" i="51"/>
  <c r="Q18" i="51"/>
  <c r="P18" i="51"/>
  <c r="O18" i="51"/>
  <c r="N18" i="51"/>
  <c r="M18" i="51"/>
  <c r="L18" i="51"/>
  <c r="K18" i="51"/>
  <c r="J18" i="51"/>
  <c r="I18" i="51"/>
  <c r="H18" i="51"/>
  <c r="G18" i="51"/>
  <c r="F18" i="51"/>
  <c r="E18" i="51"/>
  <c r="D18" i="51"/>
  <c r="S16" i="51"/>
  <c r="R16" i="51"/>
  <c r="Q16" i="51"/>
  <c r="P16" i="51"/>
  <c r="O16" i="51"/>
  <c r="N16" i="51"/>
  <c r="M16" i="51"/>
  <c r="L16" i="51"/>
  <c r="K16" i="51"/>
  <c r="J16" i="51"/>
  <c r="I16" i="51"/>
  <c r="H16" i="51"/>
  <c r="G16" i="51"/>
  <c r="F16" i="51"/>
  <c r="E16" i="51"/>
  <c r="D16" i="51"/>
  <c r="S14" i="51"/>
  <c r="R14" i="51"/>
  <c r="Q14" i="51"/>
  <c r="P14" i="51"/>
  <c r="O14" i="51"/>
  <c r="N14" i="51"/>
  <c r="M14" i="51"/>
  <c r="L14" i="51"/>
  <c r="K14" i="51"/>
  <c r="J14" i="51"/>
  <c r="I14" i="51"/>
  <c r="H14" i="51"/>
  <c r="G14" i="51"/>
  <c r="F14" i="51"/>
  <c r="E14" i="51"/>
  <c r="D14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S8" i="51"/>
  <c r="R8" i="51"/>
  <c r="Q8" i="51"/>
  <c r="P8" i="51"/>
  <c r="O8" i="51"/>
  <c r="N8" i="51"/>
  <c r="M8" i="51"/>
  <c r="L8" i="51"/>
  <c r="K8" i="51"/>
  <c r="J8" i="51"/>
  <c r="I8" i="51"/>
  <c r="H8" i="51"/>
  <c r="G8" i="51"/>
  <c r="F8" i="51"/>
  <c r="E8" i="51"/>
  <c r="D8" i="51"/>
  <c r="S6" i="51"/>
  <c r="R6" i="51"/>
  <c r="Q6" i="51"/>
  <c r="P6" i="51"/>
  <c r="O6" i="51"/>
  <c r="N6" i="51"/>
  <c r="M6" i="51"/>
  <c r="L6" i="51"/>
  <c r="K6" i="51"/>
  <c r="J6" i="51"/>
  <c r="I6" i="51"/>
  <c r="H6" i="51"/>
  <c r="G6" i="51"/>
  <c r="F6" i="51"/>
  <c r="E6" i="51"/>
  <c r="D6" i="51"/>
  <c r="S28" i="50"/>
  <c r="R28" i="50"/>
  <c r="Q28" i="50"/>
  <c r="P28" i="50"/>
  <c r="O28" i="50"/>
  <c r="N28" i="50"/>
  <c r="M28" i="50"/>
  <c r="L28" i="50"/>
  <c r="K28" i="50"/>
  <c r="J28" i="50"/>
  <c r="I28" i="50"/>
  <c r="H28" i="50"/>
  <c r="G28" i="50"/>
  <c r="F28" i="50"/>
  <c r="E28" i="50"/>
  <c r="D28" i="50"/>
  <c r="S26" i="50"/>
  <c r="R26" i="50"/>
  <c r="Q26" i="50"/>
  <c r="P26" i="50"/>
  <c r="O26" i="50"/>
  <c r="N26" i="50"/>
  <c r="M26" i="50"/>
  <c r="L26" i="50"/>
  <c r="K26" i="50"/>
  <c r="J26" i="50"/>
  <c r="I26" i="50"/>
  <c r="H26" i="50"/>
  <c r="G26" i="50"/>
  <c r="F26" i="50"/>
  <c r="E26" i="50"/>
  <c r="D26" i="50"/>
  <c r="S24" i="50"/>
  <c r="R24" i="50"/>
  <c r="Q24" i="50"/>
  <c r="P24" i="50"/>
  <c r="O24" i="50"/>
  <c r="N24" i="50"/>
  <c r="M24" i="50"/>
  <c r="L24" i="50"/>
  <c r="K24" i="50"/>
  <c r="J24" i="50"/>
  <c r="I24" i="50"/>
  <c r="H24" i="50"/>
  <c r="G24" i="50"/>
  <c r="F24" i="50"/>
  <c r="E24" i="50"/>
  <c r="D24" i="50"/>
  <c r="S22" i="50"/>
  <c r="R22" i="50"/>
  <c r="Q22" i="50"/>
  <c r="P22" i="50"/>
  <c r="O22" i="50"/>
  <c r="N22" i="50"/>
  <c r="M22" i="50"/>
  <c r="L22" i="50"/>
  <c r="K22" i="50"/>
  <c r="J22" i="50"/>
  <c r="I22" i="50"/>
  <c r="H22" i="50"/>
  <c r="G22" i="50"/>
  <c r="F22" i="50"/>
  <c r="E22" i="50"/>
  <c r="D22" i="50"/>
  <c r="S18" i="50"/>
  <c r="R18" i="50"/>
  <c r="Q18" i="50"/>
  <c r="P18" i="50"/>
  <c r="O18" i="50"/>
  <c r="N18" i="50"/>
  <c r="M18" i="50"/>
  <c r="L18" i="50"/>
  <c r="K18" i="50"/>
  <c r="J18" i="50"/>
  <c r="I18" i="50"/>
  <c r="H18" i="50"/>
  <c r="G18" i="50"/>
  <c r="F18" i="50"/>
  <c r="E18" i="50"/>
  <c r="D18" i="50"/>
  <c r="S16" i="50"/>
  <c r="R16" i="50"/>
  <c r="Q16" i="50"/>
  <c r="P16" i="50"/>
  <c r="O16" i="50"/>
  <c r="N16" i="50"/>
  <c r="M16" i="50"/>
  <c r="L16" i="50"/>
  <c r="K16" i="50"/>
  <c r="J16" i="50"/>
  <c r="I16" i="50"/>
  <c r="H16" i="50"/>
  <c r="G16" i="50"/>
  <c r="F16" i="50"/>
  <c r="E16" i="50"/>
  <c r="D16" i="50"/>
  <c r="S14" i="50"/>
  <c r="R14" i="50"/>
  <c r="Q14" i="50"/>
  <c r="P14" i="50"/>
  <c r="O14" i="50"/>
  <c r="N14" i="50"/>
  <c r="M14" i="50"/>
  <c r="L14" i="50"/>
  <c r="K14" i="50"/>
  <c r="J14" i="50"/>
  <c r="I14" i="50"/>
  <c r="H14" i="50"/>
  <c r="G14" i="50"/>
  <c r="F14" i="50"/>
  <c r="E14" i="50"/>
  <c r="D14" i="50"/>
  <c r="S12" i="50"/>
  <c r="R12" i="50"/>
  <c r="Q12" i="50"/>
  <c r="P12" i="50"/>
  <c r="O12" i="50"/>
  <c r="N12" i="50"/>
  <c r="M12" i="50"/>
  <c r="L12" i="50"/>
  <c r="K12" i="50"/>
  <c r="J12" i="50"/>
  <c r="I12" i="50"/>
  <c r="H12" i="50"/>
  <c r="G12" i="50"/>
  <c r="F12" i="50"/>
  <c r="E12" i="50"/>
  <c r="D12" i="50"/>
  <c r="S8" i="50"/>
  <c r="R8" i="50"/>
  <c r="Q8" i="50"/>
  <c r="P8" i="50"/>
  <c r="O8" i="50"/>
  <c r="N8" i="50"/>
  <c r="M8" i="50"/>
  <c r="L8" i="50"/>
  <c r="K8" i="50"/>
  <c r="J8" i="50"/>
  <c r="I8" i="50"/>
  <c r="H8" i="50"/>
  <c r="G8" i="50"/>
  <c r="F8" i="50"/>
  <c r="E8" i="50"/>
  <c r="D8" i="50"/>
  <c r="S6" i="50"/>
  <c r="R6" i="50"/>
  <c r="Q6" i="50"/>
  <c r="P6" i="50"/>
  <c r="O6" i="50"/>
  <c r="N6" i="50"/>
  <c r="M6" i="50"/>
  <c r="L6" i="50"/>
  <c r="K6" i="50"/>
  <c r="J6" i="50"/>
  <c r="I6" i="50"/>
  <c r="H6" i="50"/>
  <c r="G6" i="50"/>
  <c r="F6" i="50"/>
  <c r="E6" i="50"/>
  <c r="D6" i="50"/>
  <c r="S36" i="49"/>
  <c r="R36" i="49"/>
  <c r="Q36" i="49"/>
  <c r="P36" i="49"/>
  <c r="O36" i="49"/>
  <c r="N36" i="49"/>
  <c r="M36" i="49"/>
  <c r="L36" i="49"/>
  <c r="K36" i="49"/>
  <c r="J36" i="49"/>
  <c r="I36" i="49"/>
  <c r="H36" i="49"/>
  <c r="G36" i="49"/>
  <c r="F36" i="49"/>
  <c r="E36" i="49"/>
  <c r="D36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E34" i="49"/>
  <c r="D34" i="49"/>
  <c r="S32" i="49"/>
  <c r="R32" i="49"/>
  <c r="Q32" i="49"/>
  <c r="P32" i="49"/>
  <c r="O32" i="49"/>
  <c r="N32" i="49"/>
  <c r="M32" i="49"/>
  <c r="L32" i="49"/>
  <c r="K32" i="49"/>
  <c r="J32" i="49"/>
  <c r="I32" i="49"/>
  <c r="H32" i="49"/>
  <c r="G32" i="49"/>
  <c r="F32" i="49"/>
  <c r="E32" i="49"/>
  <c r="D32" i="49"/>
  <c r="S30" i="49"/>
  <c r="R30" i="49"/>
  <c r="Q30" i="49"/>
  <c r="P30" i="49"/>
  <c r="O30" i="49"/>
  <c r="N30" i="49"/>
  <c r="M30" i="49"/>
  <c r="L30" i="49"/>
  <c r="K30" i="49"/>
  <c r="J30" i="49"/>
  <c r="I30" i="49"/>
  <c r="H30" i="49"/>
  <c r="G30" i="49"/>
  <c r="F30" i="49"/>
  <c r="E30" i="49"/>
  <c r="D30" i="49"/>
  <c r="S26" i="49"/>
  <c r="R26" i="49"/>
  <c r="Q26" i="49"/>
  <c r="P26" i="49"/>
  <c r="O26" i="49"/>
  <c r="N26" i="49"/>
  <c r="M26" i="49"/>
  <c r="L26" i="49"/>
  <c r="K26" i="49"/>
  <c r="J26" i="49"/>
  <c r="I26" i="49"/>
  <c r="H26" i="49"/>
  <c r="G26" i="49"/>
  <c r="F26" i="49"/>
  <c r="E26" i="49"/>
  <c r="D26" i="49"/>
  <c r="S24" i="49"/>
  <c r="R24" i="49"/>
  <c r="Q24" i="49"/>
  <c r="P24" i="49"/>
  <c r="O24" i="49"/>
  <c r="N24" i="49"/>
  <c r="M24" i="49"/>
  <c r="L24" i="49"/>
  <c r="K24" i="49"/>
  <c r="J24" i="49"/>
  <c r="I24" i="49"/>
  <c r="H24" i="49"/>
  <c r="G24" i="49"/>
  <c r="F24" i="49"/>
  <c r="E24" i="49"/>
  <c r="D24" i="49"/>
  <c r="S22" i="49"/>
  <c r="R22" i="49"/>
  <c r="Q22" i="49"/>
  <c r="P22" i="49"/>
  <c r="O22" i="49"/>
  <c r="N22" i="49"/>
  <c r="M22" i="49"/>
  <c r="L22" i="49"/>
  <c r="K22" i="49"/>
  <c r="J22" i="49"/>
  <c r="I22" i="49"/>
  <c r="H22" i="49"/>
  <c r="G22" i="49"/>
  <c r="F22" i="49"/>
  <c r="E22" i="49"/>
  <c r="D22" i="49"/>
  <c r="S20" i="49"/>
  <c r="R20" i="49"/>
  <c r="Q20" i="49"/>
  <c r="P20" i="49"/>
  <c r="O20" i="49"/>
  <c r="N20" i="49"/>
  <c r="M20" i="49"/>
  <c r="L20" i="49"/>
  <c r="K20" i="49"/>
  <c r="J20" i="49"/>
  <c r="I20" i="49"/>
  <c r="H20" i="49"/>
  <c r="G20" i="49"/>
  <c r="F20" i="49"/>
  <c r="E20" i="49"/>
  <c r="D20" i="49"/>
  <c r="S16" i="49"/>
  <c r="R16" i="49"/>
  <c r="Q16" i="49"/>
  <c r="P16" i="49"/>
  <c r="O16" i="49"/>
  <c r="N16" i="49"/>
  <c r="M16" i="49"/>
  <c r="L16" i="49"/>
  <c r="K16" i="49"/>
  <c r="J16" i="49"/>
  <c r="I16" i="49"/>
  <c r="H16" i="49"/>
  <c r="G16" i="49"/>
  <c r="F16" i="49"/>
  <c r="E16" i="49"/>
  <c r="D16" i="49"/>
  <c r="S14" i="49"/>
  <c r="R14" i="49"/>
  <c r="Q14" i="49"/>
  <c r="P14" i="49"/>
  <c r="O14" i="49"/>
  <c r="N14" i="49"/>
  <c r="M14" i="49"/>
  <c r="L14" i="49"/>
  <c r="K14" i="49"/>
  <c r="J14" i="49"/>
  <c r="I14" i="49"/>
  <c r="H14" i="49"/>
  <c r="G14" i="49"/>
  <c r="F14" i="49"/>
  <c r="E14" i="49"/>
  <c r="D14" i="49"/>
  <c r="S12" i="49"/>
  <c r="R12" i="49"/>
  <c r="Q12" i="49"/>
  <c r="P12" i="49"/>
  <c r="O12" i="49"/>
  <c r="N12" i="49"/>
  <c r="M12" i="49"/>
  <c r="L12" i="49"/>
  <c r="K12" i="49"/>
  <c r="J12" i="49"/>
  <c r="I12" i="49"/>
  <c r="H12" i="49"/>
  <c r="G12" i="49"/>
  <c r="F12" i="49"/>
  <c r="E12" i="49"/>
  <c r="D12" i="49"/>
  <c r="S10" i="49"/>
  <c r="R10" i="49"/>
  <c r="Q10" i="49"/>
  <c r="P10" i="49"/>
  <c r="O10" i="49"/>
  <c r="N10" i="49"/>
  <c r="M10" i="49"/>
  <c r="L10" i="49"/>
  <c r="K10" i="49"/>
  <c r="J10" i="49"/>
  <c r="I10" i="49"/>
  <c r="H10" i="49"/>
  <c r="G10" i="49"/>
  <c r="F10" i="49"/>
  <c r="E10" i="49"/>
  <c r="D10" i="49"/>
  <c r="S8" i="49"/>
  <c r="R8" i="49"/>
  <c r="Q8" i="49"/>
  <c r="P8" i="49"/>
  <c r="O8" i="49"/>
  <c r="N8" i="49"/>
  <c r="M8" i="49"/>
  <c r="L8" i="49"/>
  <c r="K8" i="49"/>
  <c r="J8" i="49"/>
  <c r="I8" i="49"/>
  <c r="H8" i="49"/>
  <c r="G8" i="49"/>
  <c r="F8" i="49"/>
  <c r="E8" i="49"/>
  <c r="D8" i="49"/>
  <c r="S6" i="49"/>
  <c r="R6" i="49"/>
  <c r="Q6" i="49"/>
  <c r="P6" i="49"/>
  <c r="O6" i="49"/>
  <c r="N6" i="49"/>
  <c r="M6" i="49"/>
  <c r="L6" i="49"/>
  <c r="K6" i="49"/>
  <c r="J6" i="49"/>
  <c r="I6" i="49"/>
  <c r="H6" i="49"/>
  <c r="G6" i="49"/>
  <c r="F6" i="49"/>
  <c r="E6" i="49"/>
  <c r="D6" i="49"/>
  <c r="S32" i="48"/>
  <c r="R32" i="48"/>
  <c r="Q32" i="48"/>
  <c r="P32" i="48"/>
  <c r="O32" i="48"/>
  <c r="N32" i="48"/>
  <c r="M32" i="48"/>
  <c r="L32" i="48"/>
  <c r="K32" i="48"/>
  <c r="J32" i="48"/>
  <c r="I32" i="48"/>
  <c r="H32" i="48"/>
  <c r="G32" i="48"/>
  <c r="F32" i="48"/>
  <c r="E32" i="48"/>
  <c r="D32" i="48"/>
  <c r="S30" i="48"/>
  <c r="R30" i="48"/>
  <c r="Q30" i="48"/>
  <c r="P30" i="48"/>
  <c r="O30" i="48"/>
  <c r="N30" i="48"/>
  <c r="M30" i="48"/>
  <c r="L30" i="48"/>
  <c r="K30" i="48"/>
  <c r="J30" i="48"/>
  <c r="I30" i="48"/>
  <c r="H30" i="48"/>
  <c r="G30" i="48"/>
  <c r="F30" i="48"/>
  <c r="E30" i="48"/>
  <c r="D30" i="48"/>
  <c r="S28" i="48"/>
  <c r="R28" i="48"/>
  <c r="Q28" i="48"/>
  <c r="P28" i="48"/>
  <c r="O28" i="48"/>
  <c r="N28" i="48"/>
  <c r="M28" i="48"/>
  <c r="L28" i="48"/>
  <c r="K28" i="48"/>
  <c r="J28" i="48"/>
  <c r="I28" i="48"/>
  <c r="H28" i="48"/>
  <c r="G28" i="48"/>
  <c r="F28" i="48"/>
  <c r="E28" i="48"/>
  <c r="D28" i="48"/>
  <c r="S26" i="48"/>
  <c r="R26" i="48"/>
  <c r="Q26" i="48"/>
  <c r="P26" i="48"/>
  <c r="O26" i="48"/>
  <c r="N26" i="48"/>
  <c r="M26" i="48"/>
  <c r="L26" i="48"/>
  <c r="K26" i="48"/>
  <c r="J26" i="48"/>
  <c r="I26" i="48"/>
  <c r="H26" i="48"/>
  <c r="G26" i="48"/>
  <c r="F26" i="48"/>
  <c r="E26" i="48"/>
  <c r="D26" i="48"/>
  <c r="S22" i="48"/>
  <c r="R22" i="48"/>
  <c r="Q22" i="48"/>
  <c r="P22" i="48"/>
  <c r="O22" i="48"/>
  <c r="N22" i="48"/>
  <c r="M22" i="48"/>
  <c r="L22" i="48"/>
  <c r="K22" i="48"/>
  <c r="J22" i="48"/>
  <c r="I22" i="48"/>
  <c r="H22" i="48"/>
  <c r="G22" i="48"/>
  <c r="F22" i="48"/>
  <c r="E22" i="48"/>
  <c r="D22" i="48"/>
  <c r="S20" i="48"/>
  <c r="R20" i="48"/>
  <c r="Q20" i="48"/>
  <c r="P20" i="48"/>
  <c r="O20" i="48"/>
  <c r="N20" i="48"/>
  <c r="M20" i="48"/>
  <c r="L20" i="48"/>
  <c r="K20" i="48"/>
  <c r="J20" i="48"/>
  <c r="I20" i="48"/>
  <c r="H20" i="48"/>
  <c r="G20" i="48"/>
  <c r="F20" i="48"/>
  <c r="E20" i="48"/>
  <c r="D20" i="48"/>
  <c r="S18" i="48"/>
  <c r="R18" i="48"/>
  <c r="Q18" i="48"/>
  <c r="P18" i="48"/>
  <c r="O18" i="48"/>
  <c r="N18" i="48"/>
  <c r="M18" i="48"/>
  <c r="L18" i="48"/>
  <c r="K18" i="48"/>
  <c r="J18" i="48"/>
  <c r="I18" i="48"/>
  <c r="H18" i="48"/>
  <c r="G18" i="48"/>
  <c r="F18" i="48"/>
  <c r="E18" i="48"/>
  <c r="D18" i="48"/>
  <c r="S16" i="48"/>
  <c r="R16" i="48"/>
  <c r="Q16" i="48"/>
  <c r="P16" i="48"/>
  <c r="O16" i="48"/>
  <c r="N16" i="48"/>
  <c r="M16" i="48"/>
  <c r="L16" i="48"/>
  <c r="K16" i="48"/>
  <c r="J16" i="48"/>
  <c r="I16" i="48"/>
  <c r="H16" i="48"/>
  <c r="G16" i="48"/>
  <c r="F16" i="48"/>
  <c r="E16" i="48"/>
  <c r="D16" i="48"/>
  <c r="S12" i="48"/>
  <c r="R12" i="48"/>
  <c r="Q12" i="48"/>
  <c r="P12" i="48"/>
  <c r="O12" i="48"/>
  <c r="N12" i="48"/>
  <c r="M12" i="48"/>
  <c r="L12" i="48"/>
  <c r="K12" i="48"/>
  <c r="J12" i="48"/>
  <c r="I12" i="48"/>
  <c r="H12" i="48"/>
  <c r="G12" i="48"/>
  <c r="F12" i="48"/>
  <c r="E12" i="48"/>
  <c r="D12" i="48"/>
  <c r="S10" i="48"/>
  <c r="R10" i="48"/>
  <c r="Q10" i="48"/>
  <c r="P10" i="48"/>
  <c r="O10" i="48"/>
  <c r="N10" i="48"/>
  <c r="M10" i="48"/>
  <c r="L10" i="48"/>
  <c r="K10" i="48"/>
  <c r="J10" i="48"/>
  <c r="I10" i="48"/>
  <c r="H10" i="48"/>
  <c r="G10" i="48"/>
  <c r="F10" i="48"/>
  <c r="E10" i="48"/>
  <c r="D10" i="48"/>
  <c r="S8" i="48"/>
  <c r="R8" i="48"/>
  <c r="Q8" i="48"/>
  <c r="P8" i="48"/>
  <c r="O8" i="48"/>
  <c r="N8" i="48"/>
  <c r="M8" i="48"/>
  <c r="L8" i="48"/>
  <c r="K8" i="48"/>
  <c r="J8" i="48"/>
  <c r="I8" i="48"/>
  <c r="H8" i="48"/>
  <c r="G8" i="48"/>
  <c r="F8" i="48"/>
  <c r="E8" i="48"/>
  <c r="D8" i="48"/>
  <c r="S6" i="48"/>
  <c r="R6" i="48"/>
  <c r="Q6" i="48"/>
  <c r="P6" i="48"/>
  <c r="O6" i="48"/>
  <c r="N6" i="48"/>
  <c r="M6" i="48"/>
  <c r="L6" i="48"/>
  <c r="K6" i="48"/>
  <c r="J6" i="48"/>
  <c r="I6" i="48"/>
  <c r="H6" i="48"/>
  <c r="G6" i="48"/>
  <c r="F6" i="48"/>
  <c r="E6" i="48"/>
  <c r="D6" i="48"/>
  <c r="S36" i="47"/>
  <c r="R36" i="47"/>
  <c r="Q36" i="47"/>
  <c r="P36" i="47"/>
  <c r="O36" i="47"/>
  <c r="N36" i="47"/>
  <c r="M36" i="47"/>
  <c r="L36" i="47"/>
  <c r="K36" i="47"/>
  <c r="J36" i="47"/>
  <c r="I36" i="47"/>
  <c r="H36" i="47"/>
  <c r="G36" i="47"/>
  <c r="F36" i="47"/>
  <c r="E36" i="47"/>
  <c r="D36" i="47"/>
  <c r="S34" i="47"/>
  <c r="R34" i="47"/>
  <c r="Q34" i="47"/>
  <c r="P34" i="47"/>
  <c r="O34" i="47"/>
  <c r="N34" i="47"/>
  <c r="M34" i="47"/>
  <c r="L34" i="47"/>
  <c r="K34" i="47"/>
  <c r="J34" i="47"/>
  <c r="I34" i="47"/>
  <c r="H34" i="47"/>
  <c r="G34" i="47"/>
  <c r="F34" i="47"/>
  <c r="E34" i="47"/>
  <c r="D34" i="47"/>
  <c r="S32" i="47"/>
  <c r="R32" i="47"/>
  <c r="Q32" i="47"/>
  <c r="P32" i="47"/>
  <c r="O32" i="47"/>
  <c r="N32" i="47"/>
  <c r="M32" i="47"/>
  <c r="L32" i="47"/>
  <c r="K32" i="47"/>
  <c r="J32" i="47"/>
  <c r="I32" i="47"/>
  <c r="H32" i="47"/>
  <c r="G32" i="47"/>
  <c r="F32" i="47"/>
  <c r="E32" i="47"/>
  <c r="D32" i="47"/>
  <c r="S30" i="47"/>
  <c r="R30" i="47"/>
  <c r="Q30" i="47"/>
  <c r="P30" i="47"/>
  <c r="O30" i="47"/>
  <c r="N30" i="47"/>
  <c r="M30" i="47"/>
  <c r="L30" i="47"/>
  <c r="K30" i="47"/>
  <c r="J30" i="47"/>
  <c r="I30" i="47"/>
  <c r="H30" i="47"/>
  <c r="G30" i="47"/>
  <c r="F30" i="47"/>
  <c r="E30" i="47"/>
  <c r="D30" i="47"/>
  <c r="S26" i="47"/>
  <c r="R26" i="47"/>
  <c r="Q26" i="47"/>
  <c r="P26" i="47"/>
  <c r="O26" i="47"/>
  <c r="N26" i="47"/>
  <c r="M26" i="47"/>
  <c r="L26" i="47"/>
  <c r="K26" i="47"/>
  <c r="J26" i="47"/>
  <c r="I26" i="47"/>
  <c r="H26" i="47"/>
  <c r="G26" i="47"/>
  <c r="F26" i="47"/>
  <c r="E26" i="47"/>
  <c r="D26" i="47"/>
  <c r="S24" i="47"/>
  <c r="R24" i="47"/>
  <c r="Q24" i="47"/>
  <c r="P24" i="47"/>
  <c r="O24" i="47"/>
  <c r="N24" i="47"/>
  <c r="M24" i="47"/>
  <c r="L24" i="47"/>
  <c r="K24" i="47"/>
  <c r="J24" i="47"/>
  <c r="I24" i="47"/>
  <c r="H24" i="47"/>
  <c r="G24" i="47"/>
  <c r="F24" i="47"/>
  <c r="E24" i="47"/>
  <c r="D24" i="47"/>
  <c r="S22" i="47"/>
  <c r="R22" i="47"/>
  <c r="Q22" i="47"/>
  <c r="P22" i="47"/>
  <c r="O22" i="47"/>
  <c r="N22" i="47"/>
  <c r="M22" i="47"/>
  <c r="L22" i="47"/>
  <c r="K22" i="47"/>
  <c r="J22" i="47"/>
  <c r="I22" i="47"/>
  <c r="H22" i="47"/>
  <c r="G22" i="47"/>
  <c r="F22" i="47"/>
  <c r="E22" i="47"/>
  <c r="D22" i="47"/>
  <c r="S20" i="47"/>
  <c r="R20" i="47"/>
  <c r="Q20" i="47"/>
  <c r="P20" i="47"/>
  <c r="O20" i="47"/>
  <c r="N20" i="47"/>
  <c r="M20" i="47"/>
  <c r="L20" i="47"/>
  <c r="K20" i="47"/>
  <c r="J20" i="47"/>
  <c r="I20" i="47"/>
  <c r="H20" i="47"/>
  <c r="G20" i="47"/>
  <c r="F20" i="47"/>
  <c r="E20" i="47"/>
  <c r="D20" i="47"/>
  <c r="S16" i="47"/>
  <c r="R16" i="47"/>
  <c r="Q16" i="47"/>
  <c r="P16" i="47"/>
  <c r="O16" i="47"/>
  <c r="N16" i="47"/>
  <c r="M16" i="47"/>
  <c r="L16" i="47"/>
  <c r="K16" i="47"/>
  <c r="J16" i="47"/>
  <c r="I16" i="47"/>
  <c r="H16" i="47"/>
  <c r="G16" i="47"/>
  <c r="F16" i="47"/>
  <c r="E16" i="47"/>
  <c r="D16" i="47"/>
  <c r="S14" i="47"/>
  <c r="R14" i="47"/>
  <c r="Q14" i="47"/>
  <c r="P14" i="47"/>
  <c r="O14" i="47"/>
  <c r="N14" i="47"/>
  <c r="M14" i="47"/>
  <c r="L14" i="47"/>
  <c r="K14" i="47"/>
  <c r="J14" i="47"/>
  <c r="I14" i="47"/>
  <c r="H14" i="47"/>
  <c r="G14" i="47"/>
  <c r="F14" i="47"/>
  <c r="E14" i="47"/>
  <c r="D14" i="47"/>
  <c r="S12" i="47"/>
  <c r="R12" i="47"/>
  <c r="Q12" i="47"/>
  <c r="P12" i="47"/>
  <c r="O12" i="47"/>
  <c r="N12" i="47"/>
  <c r="M12" i="47"/>
  <c r="L12" i="47"/>
  <c r="K12" i="47"/>
  <c r="J12" i="47"/>
  <c r="I12" i="47"/>
  <c r="H12" i="47"/>
  <c r="G12" i="47"/>
  <c r="F12" i="47"/>
  <c r="E12" i="47"/>
  <c r="D12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S8" i="47"/>
  <c r="R8" i="47"/>
  <c r="Q8" i="47"/>
  <c r="P8" i="47"/>
  <c r="O8" i="47"/>
  <c r="N8" i="47"/>
  <c r="M8" i="47"/>
  <c r="L8" i="47"/>
  <c r="K8" i="47"/>
  <c r="J8" i="47"/>
  <c r="I8" i="47"/>
  <c r="H8" i="47"/>
  <c r="G8" i="47"/>
  <c r="F8" i="47"/>
  <c r="E8" i="47"/>
  <c r="D8" i="47"/>
  <c r="S6" i="47"/>
  <c r="R6" i="47"/>
  <c r="Q6" i="47"/>
  <c r="P6" i="47"/>
  <c r="O6" i="47"/>
  <c r="N6" i="47"/>
  <c r="M6" i="47"/>
  <c r="L6" i="47"/>
  <c r="K6" i="47"/>
  <c r="J6" i="47"/>
  <c r="I6" i="47"/>
  <c r="H6" i="47"/>
  <c r="G6" i="47"/>
  <c r="F6" i="47"/>
  <c r="E6" i="47"/>
  <c r="D6" i="47"/>
  <c r="S38" i="46"/>
  <c r="R38" i="46"/>
  <c r="Q38" i="46"/>
  <c r="P38" i="46"/>
  <c r="O38" i="46"/>
  <c r="N38" i="46"/>
  <c r="M38" i="46"/>
  <c r="L38" i="46"/>
  <c r="K38" i="46"/>
  <c r="J38" i="46"/>
  <c r="I38" i="46"/>
  <c r="H38" i="46"/>
  <c r="G38" i="46"/>
  <c r="F38" i="46"/>
  <c r="E38" i="46"/>
  <c r="D38" i="46"/>
  <c r="S36" i="46"/>
  <c r="R36" i="46"/>
  <c r="Q36" i="46"/>
  <c r="P36" i="46"/>
  <c r="O36" i="46"/>
  <c r="N36" i="46"/>
  <c r="M36" i="46"/>
  <c r="L36" i="46"/>
  <c r="K36" i="46"/>
  <c r="J36" i="46"/>
  <c r="I36" i="46"/>
  <c r="H36" i="46"/>
  <c r="G36" i="46"/>
  <c r="F36" i="46"/>
  <c r="E36" i="46"/>
  <c r="D36" i="46"/>
  <c r="S34" i="46"/>
  <c r="R34" i="46"/>
  <c r="Q34" i="46"/>
  <c r="P34" i="46"/>
  <c r="O34" i="46"/>
  <c r="N34" i="46"/>
  <c r="M34" i="46"/>
  <c r="L34" i="46"/>
  <c r="K34" i="46"/>
  <c r="J34" i="46"/>
  <c r="I34" i="46"/>
  <c r="H34" i="46"/>
  <c r="G34" i="46"/>
  <c r="F34" i="46"/>
  <c r="E34" i="46"/>
  <c r="D34" i="46"/>
  <c r="S32" i="46"/>
  <c r="R32" i="46"/>
  <c r="Q32" i="46"/>
  <c r="P32" i="46"/>
  <c r="O32" i="46"/>
  <c r="N32" i="46"/>
  <c r="M32" i="46"/>
  <c r="L32" i="46"/>
  <c r="K32" i="46"/>
  <c r="J32" i="46"/>
  <c r="I32" i="46"/>
  <c r="H32" i="46"/>
  <c r="G32" i="46"/>
  <c r="F32" i="46"/>
  <c r="E32" i="46"/>
  <c r="D32" i="46"/>
  <c r="S28" i="46"/>
  <c r="R28" i="46"/>
  <c r="Q28" i="46"/>
  <c r="P28" i="46"/>
  <c r="O28" i="46"/>
  <c r="N28" i="46"/>
  <c r="M28" i="46"/>
  <c r="L28" i="46"/>
  <c r="K28" i="46"/>
  <c r="J28" i="46"/>
  <c r="I28" i="46"/>
  <c r="H28" i="46"/>
  <c r="G28" i="46"/>
  <c r="F28" i="46"/>
  <c r="E28" i="46"/>
  <c r="D28" i="46"/>
  <c r="S26" i="46"/>
  <c r="R26" i="46"/>
  <c r="Q26" i="46"/>
  <c r="P26" i="46"/>
  <c r="O26" i="46"/>
  <c r="N26" i="46"/>
  <c r="M26" i="46"/>
  <c r="L26" i="46"/>
  <c r="K26" i="46"/>
  <c r="J26" i="46"/>
  <c r="I26" i="46"/>
  <c r="H26" i="46"/>
  <c r="G26" i="46"/>
  <c r="F26" i="46"/>
  <c r="E26" i="46"/>
  <c r="D26" i="46"/>
  <c r="S24" i="46"/>
  <c r="R24" i="46"/>
  <c r="Q24" i="46"/>
  <c r="P24" i="46"/>
  <c r="O24" i="46"/>
  <c r="N24" i="46"/>
  <c r="M24" i="46"/>
  <c r="L24" i="46"/>
  <c r="K24" i="46"/>
  <c r="J24" i="46"/>
  <c r="I24" i="46"/>
  <c r="H24" i="46"/>
  <c r="G24" i="46"/>
  <c r="F24" i="46"/>
  <c r="E24" i="46"/>
  <c r="D24" i="46"/>
  <c r="S22" i="46"/>
  <c r="R22" i="46"/>
  <c r="Q22" i="46"/>
  <c r="P22" i="46"/>
  <c r="O22" i="46"/>
  <c r="N22" i="46"/>
  <c r="M22" i="46"/>
  <c r="L22" i="46"/>
  <c r="K22" i="46"/>
  <c r="J22" i="46"/>
  <c r="I22" i="46"/>
  <c r="H22" i="46"/>
  <c r="G22" i="46"/>
  <c r="F22" i="46"/>
  <c r="E22" i="46"/>
  <c r="D22" i="46"/>
  <c r="S18" i="46"/>
  <c r="R18" i="46"/>
  <c r="Q18" i="46"/>
  <c r="P18" i="46"/>
  <c r="O18" i="46"/>
  <c r="N18" i="46"/>
  <c r="M18" i="46"/>
  <c r="L18" i="46"/>
  <c r="K18" i="46"/>
  <c r="J18" i="46"/>
  <c r="I18" i="46"/>
  <c r="H18" i="46"/>
  <c r="G18" i="46"/>
  <c r="F18" i="46"/>
  <c r="E18" i="46"/>
  <c r="D18" i="46"/>
  <c r="S16" i="46"/>
  <c r="R16" i="46"/>
  <c r="Q16" i="46"/>
  <c r="P16" i="46"/>
  <c r="O16" i="46"/>
  <c r="N16" i="46"/>
  <c r="M16" i="46"/>
  <c r="L16" i="46"/>
  <c r="K16" i="46"/>
  <c r="J16" i="46"/>
  <c r="I16" i="46"/>
  <c r="H16" i="46"/>
  <c r="G16" i="46"/>
  <c r="F16" i="46"/>
  <c r="E16" i="46"/>
  <c r="D16" i="46"/>
  <c r="S14" i="46"/>
  <c r="R14" i="46"/>
  <c r="Q14" i="46"/>
  <c r="P14" i="46"/>
  <c r="O14" i="46"/>
  <c r="N14" i="46"/>
  <c r="M14" i="46"/>
  <c r="L14" i="46"/>
  <c r="K14" i="46"/>
  <c r="J14" i="46"/>
  <c r="I14" i="46"/>
  <c r="H14" i="46"/>
  <c r="G14" i="46"/>
  <c r="F14" i="46"/>
  <c r="E14" i="46"/>
  <c r="D14" i="46"/>
  <c r="S12" i="46"/>
  <c r="R12" i="46"/>
  <c r="Q12" i="46"/>
  <c r="P12" i="46"/>
  <c r="O12" i="46"/>
  <c r="N12" i="46"/>
  <c r="M12" i="46"/>
  <c r="L12" i="46"/>
  <c r="K12" i="46"/>
  <c r="J12" i="46"/>
  <c r="I12" i="46"/>
  <c r="H12" i="46"/>
  <c r="G12" i="46"/>
  <c r="F12" i="46"/>
  <c r="E12" i="46"/>
  <c r="D12" i="46"/>
  <c r="S10" i="46"/>
  <c r="R10" i="46"/>
  <c r="Q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D10" i="46"/>
  <c r="S8" i="46"/>
  <c r="R8" i="46"/>
  <c r="Q8" i="46"/>
  <c r="P8" i="46"/>
  <c r="O8" i="46"/>
  <c r="N8" i="46"/>
  <c r="M8" i="46"/>
  <c r="L8" i="46"/>
  <c r="K8" i="46"/>
  <c r="J8" i="46"/>
  <c r="I8" i="46"/>
  <c r="H8" i="46"/>
  <c r="G8" i="46"/>
  <c r="F8" i="46"/>
  <c r="E8" i="46"/>
  <c r="D8" i="46"/>
  <c r="S6" i="46"/>
  <c r="R6" i="46"/>
  <c r="Q6" i="46"/>
  <c r="P6" i="46"/>
  <c r="O6" i="46"/>
  <c r="N6" i="46"/>
  <c r="M6" i="46"/>
  <c r="L6" i="46"/>
  <c r="K6" i="46"/>
  <c r="J6" i="46"/>
  <c r="I6" i="46"/>
  <c r="H6" i="46"/>
  <c r="G6" i="46"/>
  <c r="F6" i="46"/>
  <c r="E6" i="46"/>
  <c r="D6" i="46"/>
  <c r="S38" i="45"/>
  <c r="R38" i="45"/>
  <c r="Q38" i="45"/>
  <c r="P38" i="45"/>
  <c r="O38" i="45"/>
  <c r="N38" i="45"/>
  <c r="M38" i="45"/>
  <c r="L38" i="45"/>
  <c r="K38" i="45"/>
  <c r="J38" i="45"/>
  <c r="I38" i="45"/>
  <c r="H38" i="45"/>
  <c r="G38" i="45"/>
  <c r="F38" i="45"/>
  <c r="E38" i="45"/>
  <c r="D38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D36" i="45"/>
  <c r="S34" i="45"/>
  <c r="R34" i="45"/>
  <c r="Q34" i="45"/>
  <c r="P34" i="45"/>
  <c r="O34" i="45"/>
  <c r="N34" i="45"/>
  <c r="M34" i="45"/>
  <c r="L34" i="45"/>
  <c r="K34" i="45"/>
  <c r="J34" i="45"/>
  <c r="I34" i="45"/>
  <c r="H34" i="45"/>
  <c r="G34" i="45"/>
  <c r="F34" i="45"/>
  <c r="E34" i="45"/>
  <c r="D34" i="45"/>
  <c r="S32" i="45"/>
  <c r="R32" i="45"/>
  <c r="Q32" i="45"/>
  <c r="P32" i="45"/>
  <c r="O32" i="45"/>
  <c r="N32" i="45"/>
  <c r="M32" i="45"/>
  <c r="L32" i="45"/>
  <c r="K32" i="45"/>
  <c r="J32" i="45"/>
  <c r="I32" i="45"/>
  <c r="H32" i="45"/>
  <c r="G32" i="45"/>
  <c r="F32" i="45"/>
  <c r="E32" i="45"/>
  <c r="D32" i="45"/>
  <c r="S28" i="45"/>
  <c r="R28" i="45"/>
  <c r="Q28" i="45"/>
  <c r="P28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S26" i="45"/>
  <c r="R26" i="45"/>
  <c r="Q26" i="45"/>
  <c r="P26" i="45"/>
  <c r="O26" i="45"/>
  <c r="N26" i="45"/>
  <c r="M26" i="45"/>
  <c r="L26" i="45"/>
  <c r="K26" i="45"/>
  <c r="J26" i="45"/>
  <c r="I26" i="45"/>
  <c r="H26" i="45"/>
  <c r="G26" i="45"/>
  <c r="F26" i="45"/>
  <c r="E26" i="45"/>
  <c r="D26" i="45"/>
  <c r="S24" i="45"/>
  <c r="R24" i="45"/>
  <c r="Q24" i="45"/>
  <c r="P24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S22" i="45"/>
  <c r="R22" i="45"/>
  <c r="Q22" i="45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D18" i="45"/>
  <c r="S16" i="45"/>
  <c r="R16" i="45"/>
  <c r="Q16" i="45"/>
  <c r="P16" i="45"/>
  <c r="O16" i="45"/>
  <c r="N16" i="45"/>
  <c r="M16" i="45"/>
  <c r="L16" i="45"/>
  <c r="K16" i="45"/>
  <c r="J16" i="45"/>
  <c r="I16" i="45"/>
  <c r="H16" i="45"/>
  <c r="G16" i="45"/>
  <c r="F16" i="45"/>
  <c r="E16" i="45"/>
  <c r="D16" i="45"/>
  <c r="S14" i="45"/>
  <c r="R14" i="45"/>
  <c r="Q14" i="45"/>
  <c r="P14" i="45"/>
  <c r="O14" i="45"/>
  <c r="N14" i="45"/>
  <c r="M14" i="45"/>
  <c r="L14" i="45"/>
  <c r="K14" i="45"/>
  <c r="J14" i="45"/>
  <c r="I14" i="45"/>
  <c r="H14" i="45"/>
  <c r="G14" i="45"/>
  <c r="F14" i="45"/>
  <c r="E14" i="45"/>
  <c r="D14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D12" i="45"/>
  <c r="S10" i="45"/>
  <c r="R10" i="45"/>
  <c r="Q10" i="45"/>
  <c r="P10" i="45"/>
  <c r="O10" i="45"/>
  <c r="N10" i="45"/>
  <c r="M10" i="45"/>
  <c r="L10" i="45"/>
  <c r="K10" i="45"/>
  <c r="J10" i="45"/>
  <c r="I10" i="45"/>
  <c r="H10" i="45"/>
  <c r="G10" i="45"/>
  <c r="F10" i="45"/>
  <c r="E10" i="45"/>
  <c r="D10" i="45"/>
  <c r="S8" i="45"/>
  <c r="R8" i="45"/>
  <c r="Q8" i="45"/>
  <c r="P8" i="45"/>
  <c r="O8" i="45"/>
  <c r="N8" i="45"/>
  <c r="M8" i="45"/>
  <c r="L8" i="45"/>
  <c r="K8" i="45"/>
  <c r="J8" i="45"/>
  <c r="I8" i="45"/>
  <c r="H8" i="45"/>
  <c r="G8" i="45"/>
  <c r="F8" i="45"/>
  <c r="E8" i="45"/>
  <c r="D8" i="45"/>
  <c r="S6" i="45"/>
  <c r="R6" i="45"/>
  <c r="Q6" i="45"/>
  <c r="P6" i="45"/>
  <c r="O6" i="45"/>
  <c r="N6" i="45"/>
  <c r="M6" i="45"/>
  <c r="L6" i="45"/>
  <c r="K6" i="45"/>
  <c r="J6" i="45"/>
  <c r="I6" i="45"/>
  <c r="H6" i="45"/>
  <c r="G6" i="45"/>
  <c r="F6" i="45"/>
  <c r="E6" i="45"/>
  <c r="D6" i="45"/>
  <c r="S38" i="44"/>
  <c r="R38" i="44"/>
  <c r="Q38" i="44"/>
  <c r="P38" i="44"/>
  <c r="O38" i="44"/>
  <c r="N38" i="44"/>
  <c r="M38" i="44"/>
  <c r="L38" i="44"/>
  <c r="K38" i="44"/>
  <c r="J38" i="44"/>
  <c r="I38" i="44"/>
  <c r="H38" i="44"/>
  <c r="G38" i="44"/>
  <c r="F38" i="44"/>
  <c r="E38" i="44"/>
  <c r="D38" i="44"/>
  <c r="S36" i="44"/>
  <c r="R36" i="44"/>
  <c r="Q36" i="44"/>
  <c r="P36" i="44"/>
  <c r="O36" i="44"/>
  <c r="N36" i="44"/>
  <c r="M36" i="44"/>
  <c r="L36" i="44"/>
  <c r="K36" i="44"/>
  <c r="J36" i="44"/>
  <c r="I36" i="44"/>
  <c r="H36" i="44"/>
  <c r="G36" i="44"/>
  <c r="F36" i="44"/>
  <c r="E36" i="44"/>
  <c r="D36" i="44"/>
  <c r="S34" i="44"/>
  <c r="R34" i="44"/>
  <c r="Q34" i="44"/>
  <c r="P34" i="44"/>
  <c r="O34" i="44"/>
  <c r="N34" i="44"/>
  <c r="M34" i="44"/>
  <c r="L34" i="44"/>
  <c r="K34" i="44"/>
  <c r="J34" i="44"/>
  <c r="I34" i="44"/>
  <c r="H34" i="44"/>
  <c r="G34" i="44"/>
  <c r="F34" i="44"/>
  <c r="E34" i="44"/>
  <c r="D34" i="44"/>
  <c r="S32" i="44"/>
  <c r="R32" i="44"/>
  <c r="Q32" i="44"/>
  <c r="P32" i="44"/>
  <c r="O32" i="44"/>
  <c r="N32" i="44"/>
  <c r="M32" i="44"/>
  <c r="L32" i="44"/>
  <c r="K32" i="44"/>
  <c r="J32" i="44"/>
  <c r="I32" i="44"/>
  <c r="H32" i="44"/>
  <c r="G32" i="44"/>
  <c r="F32" i="44"/>
  <c r="E32" i="44"/>
  <c r="D32" i="44"/>
  <c r="S28" i="44"/>
  <c r="R28" i="44"/>
  <c r="Q28" i="44"/>
  <c r="P28" i="44"/>
  <c r="O28" i="44"/>
  <c r="N28" i="44"/>
  <c r="M28" i="44"/>
  <c r="L28" i="44"/>
  <c r="K28" i="44"/>
  <c r="J28" i="44"/>
  <c r="I28" i="44"/>
  <c r="H28" i="44"/>
  <c r="G28" i="44"/>
  <c r="F28" i="44"/>
  <c r="E28" i="44"/>
  <c r="D28" i="44"/>
  <c r="S26" i="44"/>
  <c r="R26" i="44"/>
  <c r="Q26" i="44"/>
  <c r="P26" i="44"/>
  <c r="O26" i="44"/>
  <c r="N26" i="44"/>
  <c r="M26" i="44"/>
  <c r="L26" i="44"/>
  <c r="K26" i="44"/>
  <c r="J26" i="44"/>
  <c r="I26" i="44"/>
  <c r="H26" i="44"/>
  <c r="G26" i="44"/>
  <c r="F26" i="44"/>
  <c r="E26" i="44"/>
  <c r="D26" i="44"/>
  <c r="S24" i="44"/>
  <c r="R24" i="44"/>
  <c r="Q24" i="44"/>
  <c r="P24" i="44"/>
  <c r="O24" i="44"/>
  <c r="N24" i="44"/>
  <c r="M24" i="44"/>
  <c r="L24" i="44"/>
  <c r="K24" i="44"/>
  <c r="J24" i="44"/>
  <c r="I24" i="44"/>
  <c r="H24" i="44"/>
  <c r="G24" i="44"/>
  <c r="F24" i="44"/>
  <c r="E24" i="44"/>
  <c r="D24" i="44"/>
  <c r="S22" i="44"/>
  <c r="R22" i="44"/>
  <c r="Q22" i="44"/>
  <c r="P22" i="44"/>
  <c r="O22" i="44"/>
  <c r="N22" i="44"/>
  <c r="M22" i="44"/>
  <c r="L22" i="44"/>
  <c r="K22" i="44"/>
  <c r="J22" i="44"/>
  <c r="I22" i="44"/>
  <c r="H22" i="44"/>
  <c r="G22" i="44"/>
  <c r="F22" i="44"/>
  <c r="E22" i="44"/>
  <c r="D22" i="44"/>
  <c r="S18" i="44"/>
  <c r="R18" i="44"/>
  <c r="Q18" i="44"/>
  <c r="P18" i="44"/>
  <c r="O18" i="44"/>
  <c r="N18" i="44"/>
  <c r="M18" i="44"/>
  <c r="L18" i="44"/>
  <c r="K18" i="44"/>
  <c r="J18" i="44"/>
  <c r="I18" i="44"/>
  <c r="H18" i="44"/>
  <c r="G18" i="44"/>
  <c r="F18" i="44"/>
  <c r="E18" i="44"/>
  <c r="D18" i="44"/>
  <c r="S16" i="44"/>
  <c r="R16" i="44"/>
  <c r="Q16" i="44"/>
  <c r="P16" i="44"/>
  <c r="O16" i="44"/>
  <c r="N16" i="44"/>
  <c r="M16" i="44"/>
  <c r="L16" i="44"/>
  <c r="K16" i="44"/>
  <c r="J16" i="44"/>
  <c r="I16" i="44"/>
  <c r="H16" i="44"/>
  <c r="G16" i="44"/>
  <c r="F16" i="44"/>
  <c r="E16" i="44"/>
  <c r="D16" i="44"/>
  <c r="S14" i="44"/>
  <c r="R14" i="44"/>
  <c r="Q14" i="44"/>
  <c r="P14" i="44"/>
  <c r="O14" i="44"/>
  <c r="N14" i="44"/>
  <c r="M14" i="44"/>
  <c r="L14" i="44"/>
  <c r="K14" i="44"/>
  <c r="J14" i="44"/>
  <c r="I14" i="44"/>
  <c r="H14" i="44"/>
  <c r="G14" i="44"/>
  <c r="F14" i="44"/>
  <c r="E14" i="44"/>
  <c r="D14" i="44"/>
  <c r="S12" i="44"/>
  <c r="R12" i="44"/>
  <c r="Q12" i="44"/>
  <c r="P12" i="44"/>
  <c r="O12" i="44"/>
  <c r="N12" i="44"/>
  <c r="M12" i="44"/>
  <c r="L12" i="44"/>
  <c r="K12" i="44"/>
  <c r="J12" i="44"/>
  <c r="I12" i="44"/>
  <c r="H12" i="44"/>
  <c r="G12" i="44"/>
  <c r="F12" i="44"/>
  <c r="E12" i="44"/>
  <c r="D12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S8" i="44"/>
  <c r="R8" i="44"/>
  <c r="Q8" i="44"/>
  <c r="P8" i="44"/>
  <c r="O8" i="44"/>
  <c r="N8" i="44"/>
  <c r="M8" i="44"/>
  <c r="L8" i="44"/>
  <c r="K8" i="44"/>
  <c r="J8" i="44"/>
  <c r="I8" i="44"/>
  <c r="H8" i="44"/>
  <c r="G8" i="44"/>
  <c r="F8" i="44"/>
  <c r="E8" i="44"/>
  <c r="D8" i="44"/>
  <c r="S6" i="44"/>
  <c r="R6" i="44"/>
  <c r="Q6" i="44"/>
  <c r="P6" i="44"/>
  <c r="O6" i="44"/>
  <c r="N6" i="44"/>
  <c r="M6" i="44"/>
  <c r="L6" i="44"/>
  <c r="K6" i="44"/>
  <c r="J6" i="44"/>
  <c r="I6" i="44"/>
  <c r="H6" i="44"/>
  <c r="G6" i="44"/>
  <c r="F6" i="44"/>
  <c r="E6" i="44"/>
  <c r="D6" i="44"/>
  <c r="S38" i="43"/>
  <c r="R38" i="43"/>
  <c r="Q38" i="43"/>
  <c r="P38" i="43"/>
  <c r="O38" i="43"/>
  <c r="N38" i="43"/>
  <c r="M38" i="43"/>
  <c r="L38" i="43"/>
  <c r="K38" i="43"/>
  <c r="J38" i="43"/>
  <c r="I38" i="43"/>
  <c r="H38" i="43"/>
  <c r="G38" i="43"/>
  <c r="F38" i="43"/>
  <c r="E38" i="43"/>
  <c r="D38" i="43"/>
  <c r="S36" i="43"/>
  <c r="R36" i="43"/>
  <c r="Q36" i="43"/>
  <c r="P36" i="43"/>
  <c r="O36" i="43"/>
  <c r="N36" i="43"/>
  <c r="M36" i="43"/>
  <c r="L36" i="43"/>
  <c r="K36" i="43"/>
  <c r="J36" i="43"/>
  <c r="I36" i="43"/>
  <c r="H36" i="43"/>
  <c r="G36" i="43"/>
  <c r="F36" i="43"/>
  <c r="E36" i="43"/>
  <c r="D36" i="43"/>
  <c r="S34" i="43"/>
  <c r="R34" i="43"/>
  <c r="Q34" i="43"/>
  <c r="P34" i="43"/>
  <c r="O34" i="43"/>
  <c r="N34" i="43"/>
  <c r="M34" i="43"/>
  <c r="L34" i="43"/>
  <c r="K34" i="43"/>
  <c r="J34" i="43"/>
  <c r="I34" i="43"/>
  <c r="H34" i="43"/>
  <c r="G34" i="43"/>
  <c r="F34" i="43"/>
  <c r="E34" i="43"/>
  <c r="D34" i="43"/>
  <c r="S32" i="43"/>
  <c r="R32" i="43"/>
  <c r="Q32" i="43"/>
  <c r="P32" i="43"/>
  <c r="O32" i="43"/>
  <c r="N32" i="43"/>
  <c r="M32" i="43"/>
  <c r="L32" i="43"/>
  <c r="K32" i="43"/>
  <c r="J32" i="43"/>
  <c r="I32" i="43"/>
  <c r="H32" i="43"/>
  <c r="G32" i="43"/>
  <c r="F32" i="43"/>
  <c r="E32" i="43"/>
  <c r="D32" i="43"/>
  <c r="S28" i="43"/>
  <c r="R28" i="43"/>
  <c r="Q28" i="43"/>
  <c r="P28" i="43"/>
  <c r="O28" i="43"/>
  <c r="N28" i="43"/>
  <c r="M28" i="43"/>
  <c r="L28" i="43"/>
  <c r="K28" i="43"/>
  <c r="J28" i="43"/>
  <c r="I28" i="43"/>
  <c r="H28" i="43"/>
  <c r="G28" i="43"/>
  <c r="F28" i="43"/>
  <c r="E28" i="43"/>
  <c r="D28" i="43"/>
  <c r="S26" i="43"/>
  <c r="R26" i="43"/>
  <c r="Q26" i="43"/>
  <c r="P26" i="43"/>
  <c r="O26" i="43"/>
  <c r="N26" i="43"/>
  <c r="M26" i="43"/>
  <c r="L26" i="43"/>
  <c r="K26" i="43"/>
  <c r="J26" i="43"/>
  <c r="I26" i="43"/>
  <c r="H26" i="43"/>
  <c r="G26" i="43"/>
  <c r="F26" i="43"/>
  <c r="E26" i="43"/>
  <c r="D26" i="43"/>
  <c r="S24" i="43"/>
  <c r="R24" i="43"/>
  <c r="Q24" i="43"/>
  <c r="P24" i="43"/>
  <c r="O24" i="43"/>
  <c r="N24" i="43"/>
  <c r="M24" i="43"/>
  <c r="L24" i="43"/>
  <c r="K24" i="43"/>
  <c r="J24" i="43"/>
  <c r="I24" i="43"/>
  <c r="H24" i="43"/>
  <c r="G24" i="43"/>
  <c r="F24" i="43"/>
  <c r="E24" i="43"/>
  <c r="D24" i="43"/>
  <c r="S22" i="43"/>
  <c r="R22" i="43"/>
  <c r="Q22" i="43"/>
  <c r="P22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S18" i="43"/>
  <c r="R18" i="43"/>
  <c r="Q18" i="43"/>
  <c r="P18" i="43"/>
  <c r="O18" i="43"/>
  <c r="N18" i="43"/>
  <c r="M18" i="43"/>
  <c r="L18" i="43"/>
  <c r="K18" i="43"/>
  <c r="J18" i="43"/>
  <c r="I18" i="43"/>
  <c r="H18" i="43"/>
  <c r="G18" i="43"/>
  <c r="F18" i="43"/>
  <c r="E18" i="43"/>
  <c r="D18" i="43"/>
  <c r="S16" i="43"/>
  <c r="R16" i="43"/>
  <c r="Q16" i="43"/>
  <c r="P16" i="43"/>
  <c r="O16" i="43"/>
  <c r="N16" i="43"/>
  <c r="M16" i="43"/>
  <c r="L16" i="43"/>
  <c r="K16" i="43"/>
  <c r="J16" i="43"/>
  <c r="I16" i="43"/>
  <c r="H16" i="43"/>
  <c r="G16" i="43"/>
  <c r="F16" i="43"/>
  <c r="E16" i="43"/>
  <c r="D16" i="43"/>
  <c r="S14" i="43"/>
  <c r="R14" i="43"/>
  <c r="Q14" i="43"/>
  <c r="P14" i="43"/>
  <c r="O14" i="43"/>
  <c r="N14" i="43"/>
  <c r="M14" i="43"/>
  <c r="L14" i="43"/>
  <c r="K14" i="43"/>
  <c r="J14" i="43"/>
  <c r="I14" i="43"/>
  <c r="H14" i="43"/>
  <c r="G14" i="43"/>
  <c r="F14" i="43"/>
  <c r="E14" i="43"/>
  <c r="D14" i="43"/>
  <c r="S12" i="43"/>
  <c r="R12" i="43"/>
  <c r="Q12" i="43"/>
  <c r="P12" i="43"/>
  <c r="O12" i="43"/>
  <c r="N12" i="43"/>
  <c r="M12" i="43"/>
  <c r="L12" i="43"/>
  <c r="K12" i="43"/>
  <c r="J12" i="43"/>
  <c r="I12" i="43"/>
  <c r="H12" i="43"/>
  <c r="G12" i="43"/>
  <c r="F12" i="43"/>
  <c r="E12" i="43"/>
  <c r="D12" i="43"/>
  <c r="S10" i="43"/>
  <c r="R10" i="43"/>
  <c r="Q10" i="43"/>
  <c r="P10" i="43"/>
  <c r="O10" i="43"/>
  <c r="N10" i="43"/>
  <c r="M10" i="43"/>
  <c r="L10" i="43"/>
  <c r="K10" i="43"/>
  <c r="J10" i="43"/>
  <c r="I10" i="43"/>
  <c r="H10" i="43"/>
  <c r="G10" i="43"/>
  <c r="F10" i="43"/>
  <c r="E10" i="43"/>
  <c r="D10" i="43"/>
  <c r="S8" i="43"/>
  <c r="R8" i="43"/>
  <c r="Q8" i="43"/>
  <c r="P8" i="43"/>
  <c r="O8" i="43"/>
  <c r="N8" i="43"/>
  <c r="M8" i="43"/>
  <c r="L8" i="43"/>
  <c r="K8" i="43"/>
  <c r="J8" i="43"/>
  <c r="I8" i="43"/>
  <c r="H8" i="43"/>
  <c r="G8" i="43"/>
  <c r="F8" i="43"/>
  <c r="E8" i="43"/>
  <c r="D8" i="43"/>
  <c r="S6" i="43"/>
  <c r="R6" i="43"/>
  <c r="Q6" i="43"/>
  <c r="P6" i="43"/>
  <c r="O6" i="43"/>
  <c r="N6" i="43"/>
  <c r="M6" i="43"/>
  <c r="L6" i="43"/>
  <c r="K6" i="43"/>
  <c r="J6" i="43"/>
  <c r="I6" i="43"/>
  <c r="H6" i="43"/>
  <c r="G6" i="43"/>
  <c r="F6" i="43"/>
  <c r="E6" i="43"/>
  <c r="D6" i="43"/>
  <c r="S32" i="42"/>
  <c r="R32" i="42"/>
  <c r="Q32" i="42"/>
  <c r="P32" i="42"/>
  <c r="O32" i="42"/>
  <c r="N32" i="42"/>
  <c r="M32" i="42"/>
  <c r="L32" i="42"/>
  <c r="K32" i="42"/>
  <c r="J32" i="42"/>
  <c r="I32" i="42"/>
  <c r="H32" i="42"/>
  <c r="G32" i="42"/>
  <c r="F32" i="42"/>
  <c r="E32" i="42"/>
  <c r="D32" i="42"/>
  <c r="S30" i="42"/>
  <c r="R30" i="42"/>
  <c r="Q30" i="42"/>
  <c r="P30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S28" i="42"/>
  <c r="R28" i="42"/>
  <c r="Q28" i="42"/>
  <c r="P28" i="42"/>
  <c r="O28" i="42"/>
  <c r="N28" i="42"/>
  <c r="M28" i="42"/>
  <c r="L28" i="42"/>
  <c r="K28" i="42"/>
  <c r="J28" i="42"/>
  <c r="I28" i="42"/>
  <c r="H28" i="42"/>
  <c r="G28" i="42"/>
  <c r="F28" i="42"/>
  <c r="E28" i="42"/>
  <c r="D28" i="42"/>
  <c r="S26" i="42"/>
  <c r="R26" i="42"/>
  <c r="Q26" i="42"/>
  <c r="P26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S22" i="42"/>
  <c r="R22" i="42"/>
  <c r="Q22" i="42"/>
  <c r="P22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S20" i="42"/>
  <c r="R20" i="42"/>
  <c r="Q20" i="42"/>
  <c r="P20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S18" i="42"/>
  <c r="R18" i="42"/>
  <c r="Q18" i="42"/>
  <c r="P18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S16" i="42"/>
  <c r="R16" i="42"/>
  <c r="Q16" i="42"/>
  <c r="P16" i="42"/>
  <c r="O16" i="42"/>
  <c r="N16" i="42"/>
  <c r="M16" i="42"/>
  <c r="L16" i="42"/>
  <c r="K16" i="42"/>
  <c r="J16" i="42"/>
  <c r="I16" i="42"/>
  <c r="H16" i="42"/>
  <c r="G16" i="42"/>
  <c r="F16" i="42"/>
  <c r="E16" i="42"/>
  <c r="D16" i="42"/>
  <c r="S12" i="42"/>
  <c r="R12" i="42"/>
  <c r="Q12" i="42"/>
  <c r="P12" i="42"/>
  <c r="O12" i="42"/>
  <c r="N12" i="42"/>
  <c r="M12" i="42"/>
  <c r="L12" i="42"/>
  <c r="K12" i="42"/>
  <c r="J12" i="42"/>
  <c r="I12" i="42"/>
  <c r="H12" i="42"/>
  <c r="G12" i="42"/>
  <c r="F12" i="42"/>
  <c r="E12" i="42"/>
  <c r="D12" i="42"/>
  <c r="S10" i="42"/>
  <c r="R10" i="42"/>
  <c r="Q10" i="42"/>
  <c r="P10" i="42"/>
  <c r="O10" i="42"/>
  <c r="N10" i="42"/>
  <c r="M10" i="42"/>
  <c r="L10" i="42"/>
  <c r="K10" i="42"/>
  <c r="J10" i="42"/>
  <c r="I10" i="42"/>
  <c r="H10" i="42"/>
  <c r="G10" i="42"/>
  <c r="F10" i="42"/>
  <c r="E10" i="42"/>
  <c r="D10" i="42"/>
  <c r="S8" i="42"/>
  <c r="R8" i="42"/>
  <c r="Q8" i="42"/>
  <c r="P8" i="42"/>
  <c r="O8" i="42"/>
  <c r="N8" i="42"/>
  <c r="M8" i="42"/>
  <c r="L8" i="42"/>
  <c r="K8" i="42"/>
  <c r="J8" i="42"/>
  <c r="I8" i="42"/>
  <c r="H8" i="42"/>
  <c r="G8" i="42"/>
  <c r="F8" i="42"/>
  <c r="E8" i="42"/>
  <c r="D8" i="42"/>
  <c r="S6" i="42"/>
  <c r="R6" i="42"/>
  <c r="Q6" i="42"/>
  <c r="P6" i="42"/>
  <c r="O6" i="42"/>
  <c r="N6" i="42"/>
  <c r="M6" i="42"/>
  <c r="L6" i="42"/>
  <c r="K6" i="42"/>
  <c r="J6" i="42"/>
  <c r="I6" i="42"/>
  <c r="H6" i="42"/>
  <c r="G6" i="42"/>
  <c r="F6" i="42"/>
  <c r="E6" i="42"/>
  <c r="D6" i="42"/>
  <c r="S34" i="41"/>
  <c r="R34" i="41"/>
  <c r="Q34" i="41"/>
  <c r="P34" i="41"/>
  <c r="O34" i="41"/>
  <c r="N34" i="41"/>
  <c r="M34" i="41"/>
  <c r="L34" i="41"/>
  <c r="K34" i="41"/>
  <c r="J34" i="41"/>
  <c r="I34" i="41"/>
  <c r="H34" i="41"/>
  <c r="G34" i="41"/>
  <c r="F34" i="41"/>
  <c r="E34" i="41"/>
  <c r="D34" i="41"/>
  <c r="S32" i="41"/>
  <c r="R32" i="41"/>
  <c r="Q32" i="41"/>
  <c r="P32" i="41"/>
  <c r="O32" i="41"/>
  <c r="N32" i="41"/>
  <c r="M32" i="41"/>
  <c r="L32" i="41"/>
  <c r="K32" i="41"/>
  <c r="J32" i="41"/>
  <c r="I32" i="41"/>
  <c r="H32" i="41"/>
  <c r="G32" i="41"/>
  <c r="F32" i="41"/>
  <c r="E32" i="41"/>
  <c r="D32" i="41"/>
  <c r="S30" i="41"/>
  <c r="R30" i="41"/>
  <c r="Q30" i="41"/>
  <c r="P30" i="41"/>
  <c r="O30" i="41"/>
  <c r="N30" i="41"/>
  <c r="M30" i="41"/>
  <c r="L30" i="41"/>
  <c r="K30" i="41"/>
  <c r="J30" i="41"/>
  <c r="I30" i="41"/>
  <c r="H30" i="41"/>
  <c r="G30" i="41"/>
  <c r="F30" i="41"/>
  <c r="E30" i="41"/>
  <c r="D30" i="41"/>
  <c r="S28" i="41"/>
  <c r="R28" i="41"/>
  <c r="Q28" i="41"/>
  <c r="P28" i="41"/>
  <c r="O28" i="41"/>
  <c r="N28" i="41"/>
  <c r="M28" i="41"/>
  <c r="L28" i="41"/>
  <c r="K28" i="41"/>
  <c r="J28" i="41"/>
  <c r="I28" i="41"/>
  <c r="H28" i="41"/>
  <c r="G28" i="41"/>
  <c r="F28" i="41"/>
  <c r="E28" i="41"/>
  <c r="D28" i="41"/>
  <c r="S24" i="41"/>
  <c r="R24" i="41"/>
  <c r="Q24" i="41"/>
  <c r="P24" i="41"/>
  <c r="O24" i="41"/>
  <c r="N24" i="41"/>
  <c r="M24" i="41"/>
  <c r="L24" i="41"/>
  <c r="K24" i="41"/>
  <c r="J24" i="41"/>
  <c r="I24" i="41"/>
  <c r="H24" i="41"/>
  <c r="G24" i="41"/>
  <c r="F24" i="41"/>
  <c r="E24" i="41"/>
  <c r="D24" i="41"/>
  <c r="S22" i="41"/>
  <c r="R22" i="41"/>
  <c r="Q22" i="41"/>
  <c r="P22" i="41"/>
  <c r="O22" i="41"/>
  <c r="N22" i="41"/>
  <c r="M22" i="41"/>
  <c r="L22" i="41"/>
  <c r="K22" i="41"/>
  <c r="J22" i="41"/>
  <c r="I22" i="41"/>
  <c r="H22" i="41"/>
  <c r="G22" i="41"/>
  <c r="F22" i="41"/>
  <c r="E22" i="41"/>
  <c r="D22" i="41"/>
  <c r="S20" i="41"/>
  <c r="R20" i="41"/>
  <c r="Q20" i="41"/>
  <c r="P20" i="41"/>
  <c r="O20" i="41"/>
  <c r="N20" i="41"/>
  <c r="M20" i="41"/>
  <c r="L20" i="41"/>
  <c r="K20" i="41"/>
  <c r="J20" i="41"/>
  <c r="I20" i="41"/>
  <c r="H20" i="41"/>
  <c r="G20" i="41"/>
  <c r="F20" i="41"/>
  <c r="E20" i="41"/>
  <c r="D20" i="41"/>
  <c r="S18" i="41"/>
  <c r="R18" i="41"/>
  <c r="Q18" i="41"/>
  <c r="P18" i="41"/>
  <c r="O18" i="41"/>
  <c r="N18" i="41"/>
  <c r="M18" i="41"/>
  <c r="L18" i="41"/>
  <c r="K18" i="41"/>
  <c r="J18" i="41"/>
  <c r="I18" i="41"/>
  <c r="H18" i="41"/>
  <c r="G18" i="41"/>
  <c r="F18" i="41"/>
  <c r="E18" i="41"/>
  <c r="D18" i="41"/>
  <c r="S14" i="41"/>
  <c r="R14" i="41"/>
  <c r="Q14" i="41"/>
  <c r="P14" i="41"/>
  <c r="O14" i="41"/>
  <c r="N14" i="41"/>
  <c r="M14" i="41"/>
  <c r="L14" i="41"/>
  <c r="K14" i="41"/>
  <c r="J14" i="41"/>
  <c r="I14" i="41"/>
  <c r="H14" i="41"/>
  <c r="G14" i="41"/>
  <c r="F14" i="41"/>
  <c r="E14" i="41"/>
  <c r="D14" i="41"/>
  <c r="S12" i="41"/>
  <c r="R12" i="41"/>
  <c r="Q12" i="41"/>
  <c r="P12" i="41"/>
  <c r="O12" i="41"/>
  <c r="N12" i="41"/>
  <c r="M12" i="41"/>
  <c r="L12" i="41"/>
  <c r="K12" i="41"/>
  <c r="J12" i="41"/>
  <c r="I12" i="41"/>
  <c r="H12" i="41"/>
  <c r="G12" i="41"/>
  <c r="F12" i="41"/>
  <c r="E12" i="41"/>
  <c r="D12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S8" i="41"/>
  <c r="R8" i="41"/>
  <c r="Q8" i="41"/>
  <c r="P8" i="41"/>
  <c r="O8" i="41"/>
  <c r="N8" i="41"/>
  <c r="M8" i="41"/>
  <c r="L8" i="41"/>
  <c r="K8" i="41"/>
  <c r="J8" i="41"/>
  <c r="I8" i="41"/>
  <c r="H8" i="41"/>
  <c r="G8" i="41"/>
  <c r="F8" i="41"/>
  <c r="E8" i="41"/>
  <c r="D8" i="41"/>
  <c r="S6" i="41"/>
  <c r="R6" i="41"/>
  <c r="Q6" i="41"/>
  <c r="P6" i="41"/>
  <c r="O6" i="41"/>
  <c r="N6" i="41"/>
  <c r="M6" i="41"/>
  <c r="L6" i="41"/>
  <c r="K6" i="41"/>
  <c r="J6" i="41"/>
  <c r="I6" i="41"/>
  <c r="H6" i="41"/>
  <c r="G6" i="41"/>
  <c r="F6" i="41"/>
  <c r="E6" i="41"/>
  <c r="D6" i="41"/>
  <c r="S40" i="40"/>
  <c r="R40" i="40"/>
  <c r="Q40" i="40"/>
  <c r="P40" i="40"/>
  <c r="O40" i="40"/>
  <c r="N40" i="40"/>
  <c r="M40" i="40"/>
  <c r="L40" i="40"/>
  <c r="K40" i="40"/>
  <c r="J40" i="40"/>
  <c r="I40" i="40"/>
  <c r="H40" i="40"/>
  <c r="G40" i="40"/>
  <c r="F40" i="40"/>
  <c r="E40" i="40"/>
  <c r="D40" i="40"/>
  <c r="S38" i="40"/>
  <c r="R38" i="40"/>
  <c r="Q38" i="40"/>
  <c r="P38" i="40"/>
  <c r="O38" i="40"/>
  <c r="N38" i="40"/>
  <c r="M38" i="40"/>
  <c r="L38" i="40"/>
  <c r="K38" i="40"/>
  <c r="J38" i="40"/>
  <c r="I38" i="40"/>
  <c r="H38" i="40"/>
  <c r="G38" i="40"/>
  <c r="F38" i="40"/>
  <c r="E38" i="40"/>
  <c r="D38" i="40"/>
  <c r="S36" i="40"/>
  <c r="R36" i="40"/>
  <c r="Q36" i="40"/>
  <c r="P36" i="40"/>
  <c r="O36" i="40"/>
  <c r="N36" i="40"/>
  <c r="M36" i="40"/>
  <c r="L36" i="40"/>
  <c r="K36" i="40"/>
  <c r="J36" i="40"/>
  <c r="I36" i="40"/>
  <c r="H36" i="40"/>
  <c r="G36" i="40"/>
  <c r="F36" i="40"/>
  <c r="E36" i="40"/>
  <c r="D36" i="40"/>
  <c r="S34" i="40"/>
  <c r="R34" i="40"/>
  <c r="Q34" i="40"/>
  <c r="P34" i="40"/>
  <c r="O34" i="40"/>
  <c r="N34" i="40"/>
  <c r="M34" i="40"/>
  <c r="L34" i="40"/>
  <c r="K34" i="40"/>
  <c r="J34" i="40"/>
  <c r="I34" i="40"/>
  <c r="H34" i="40"/>
  <c r="G34" i="40"/>
  <c r="F34" i="40"/>
  <c r="E34" i="40"/>
  <c r="D34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S28" i="40"/>
  <c r="R28" i="40"/>
  <c r="Q28" i="40"/>
  <c r="P28" i="40"/>
  <c r="O28" i="40"/>
  <c r="N28" i="40"/>
  <c r="M28" i="40"/>
  <c r="L28" i="40"/>
  <c r="K28" i="40"/>
  <c r="J28" i="40"/>
  <c r="I28" i="40"/>
  <c r="H28" i="40"/>
  <c r="G28" i="40"/>
  <c r="F28" i="40"/>
  <c r="E28" i="40"/>
  <c r="D28" i="40"/>
  <c r="S26" i="40"/>
  <c r="R26" i="40"/>
  <c r="Q26" i="40"/>
  <c r="P26" i="40"/>
  <c r="O26" i="40"/>
  <c r="N26" i="40"/>
  <c r="M26" i="40"/>
  <c r="L26" i="40"/>
  <c r="K26" i="40"/>
  <c r="J26" i="40"/>
  <c r="I26" i="40"/>
  <c r="H26" i="40"/>
  <c r="G26" i="40"/>
  <c r="F26" i="40"/>
  <c r="E26" i="40"/>
  <c r="D26" i="40"/>
  <c r="S24" i="40"/>
  <c r="R24" i="40"/>
  <c r="Q24" i="40"/>
  <c r="P24" i="40"/>
  <c r="O24" i="40"/>
  <c r="N24" i="40"/>
  <c r="M24" i="40"/>
  <c r="L24" i="40"/>
  <c r="K24" i="40"/>
  <c r="J24" i="40"/>
  <c r="I24" i="40"/>
  <c r="H24" i="40"/>
  <c r="G24" i="40"/>
  <c r="F24" i="40"/>
  <c r="E24" i="40"/>
  <c r="D24" i="40"/>
  <c r="S20" i="40"/>
  <c r="R20" i="40"/>
  <c r="Q20" i="40"/>
  <c r="P20" i="40"/>
  <c r="O20" i="40"/>
  <c r="N20" i="40"/>
  <c r="M20" i="40"/>
  <c r="L20" i="40"/>
  <c r="K20" i="40"/>
  <c r="J20" i="40"/>
  <c r="I20" i="40"/>
  <c r="H20" i="40"/>
  <c r="G20" i="40"/>
  <c r="F20" i="40"/>
  <c r="E20" i="40"/>
  <c r="D20" i="40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F18" i="40"/>
  <c r="E18" i="40"/>
  <c r="D18" i="40"/>
  <c r="S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S14" i="40"/>
  <c r="R14" i="40"/>
  <c r="Q14" i="40"/>
  <c r="P14" i="40"/>
  <c r="O14" i="40"/>
  <c r="N14" i="40"/>
  <c r="M14" i="40"/>
  <c r="L14" i="40"/>
  <c r="K14" i="40"/>
  <c r="J14" i="40"/>
  <c r="I14" i="40"/>
  <c r="H14" i="40"/>
  <c r="G14" i="40"/>
  <c r="F14" i="40"/>
  <c r="E14" i="40"/>
  <c r="D14" i="40"/>
  <c r="S12" i="40"/>
  <c r="R12" i="40"/>
  <c r="Q12" i="40"/>
  <c r="P12" i="40"/>
  <c r="O12" i="40"/>
  <c r="N12" i="40"/>
  <c r="M12" i="40"/>
  <c r="L12" i="40"/>
  <c r="K12" i="40"/>
  <c r="J12" i="40"/>
  <c r="I12" i="40"/>
  <c r="H12" i="40"/>
  <c r="G12" i="40"/>
  <c r="F12" i="40"/>
  <c r="E12" i="40"/>
  <c r="D12" i="40"/>
  <c r="S10" i="40"/>
  <c r="R10" i="40"/>
  <c r="Q10" i="40"/>
  <c r="P10" i="40"/>
  <c r="O10" i="40"/>
  <c r="N10" i="40"/>
  <c r="M10" i="40"/>
  <c r="L10" i="40"/>
  <c r="K10" i="40"/>
  <c r="J10" i="40"/>
  <c r="I10" i="40"/>
  <c r="H10" i="40"/>
  <c r="G10" i="40"/>
  <c r="F10" i="40"/>
  <c r="E10" i="40"/>
  <c r="D10" i="40"/>
  <c r="S8" i="40"/>
  <c r="R8" i="40"/>
  <c r="Q8" i="40"/>
  <c r="P8" i="40"/>
  <c r="O8" i="40"/>
  <c r="N8" i="40"/>
  <c r="M8" i="40"/>
  <c r="L8" i="40"/>
  <c r="K8" i="40"/>
  <c r="J8" i="40"/>
  <c r="I8" i="40"/>
  <c r="H8" i="40"/>
  <c r="G8" i="40"/>
  <c r="F8" i="40"/>
  <c r="E8" i="40"/>
  <c r="D8" i="40"/>
  <c r="S6" i="40"/>
  <c r="R6" i="40"/>
  <c r="Q6" i="40"/>
  <c r="P6" i="40"/>
  <c r="O6" i="40"/>
  <c r="N6" i="40"/>
  <c r="M6" i="40"/>
  <c r="L6" i="40"/>
  <c r="K6" i="40"/>
  <c r="J6" i="40"/>
  <c r="I6" i="40"/>
  <c r="H6" i="40"/>
  <c r="G6" i="40"/>
  <c r="F6" i="40"/>
  <c r="E6" i="40"/>
  <c r="D6" i="40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9" i="38"/>
  <c r="C29" i="38"/>
  <c r="S27" i="38"/>
  <c r="R27" i="38"/>
  <c r="Q27" i="38"/>
  <c r="P27" i="38"/>
  <c r="O27" i="38"/>
  <c r="N27" i="38"/>
  <c r="M27" i="38"/>
  <c r="L27" i="38"/>
  <c r="K27" i="38"/>
  <c r="J27" i="38"/>
  <c r="I27" i="38"/>
  <c r="H27" i="38"/>
  <c r="G27" i="38"/>
  <c r="F27" i="38"/>
  <c r="E27" i="38"/>
  <c r="D27" i="38"/>
  <c r="C27" i="38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D96" i="18"/>
  <c r="E96" i="18"/>
  <c r="F96" i="18"/>
  <c r="G96" i="18"/>
  <c r="H96" i="18"/>
  <c r="I96" i="18"/>
  <c r="J96" i="18"/>
  <c r="K96" i="18"/>
  <c r="L96" i="18"/>
  <c r="M96" i="18"/>
  <c r="N96" i="18"/>
  <c r="O96" i="18"/>
  <c r="P96" i="18"/>
  <c r="Q96" i="18"/>
  <c r="R96" i="18"/>
  <c r="S96" i="18"/>
  <c r="D98" i="18"/>
  <c r="E98" i="18"/>
  <c r="F98" i="18"/>
  <c r="G98" i="18"/>
  <c r="H98" i="18"/>
  <c r="I98" i="18"/>
  <c r="J98" i="18"/>
  <c r="K98" i="18"/>
  <c r="L98" i="18"/>
  <c r="M98" i="18"/>
  <c r="N98" i="18"/>
  <c r="O98" i="18"/>
  <c r="P98" i="18"/>
  <c r="Q98" i="18"/>
  <c r="R98" i="18"/>
  <c r="S98" i="18"/>
  <c r="D56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D58" i="18"/>
  <c r="E58" i="18"/>
  <c r="F58" i="18"/>
  <c r="G58" i="18"/>
  <c r="H58" i="18"/>
  <c r="I58" i="18"/>
  <c r="J58" i="18"/>
  <c r="K58" i="18"/>
  <c r="L58" i="18"/>
  <c r="M58" i="18"/>
  <c r="N58" i="18"/>
  <c r="O58" i="18"/>
  <c r="P58" i="18"/>
  <c r="Q58" i="18"/>
  <c r="R58" i="18"/>
  <c r="S58" i="18"/>
  <c r="S15" i="39"/>
  <c r="R15" i="39"/>
  <c r="Q15" i="39"/>
  <c r="P15" i="39"/>
  <c r="O15" i="39"/>
  <c r="N15" i="39"/>
  <c r="M15" i="39"/>
  <c r="L15" i="39"/>
  <c r="K15" i="39"/>
  <c r="J15" i="39"/>
  <c r="I15" i="39"/>
  <c r="H15" i="39"/>
  <c r="G15" i="39"/>
  <c r="F15" i="39"/>
  <c r="E15" i="39"/>
  <c r="D15" i="39"/>
  <c r="C15" i="39"/>
  <c r="S25" i="38" l="1"/>
  <c r="R25" i="38"/>
  <c r="Q25" i="38"/>
  <c r="P25" i="38"/>
  <c r="O25" i="38"/>
  <c r="N25" i="38"/>
  <c r="M25" i="38"/>
  <c r="L25" i="38"/>
  <c r="K25" i="38"/>
  <c r="J25" i="38"/>
  <c r="I25" i="38"/>
  <c r="H25" i="38"/>
  <c r="G25" i="38"/>
  <c r="F25" i="38"/>
  <c r="E25" i="38"/>
  <c r="D25" i="38"/>
  <c r="C25" i="38"/>
  <c r="S20" i="39" l="1"/>
  <c r="R20" i="39"/>
  <c r="Q20" i="39"/>
  <c r="P20" i="39"/>
  <c r="O20" i="39"/>
  <c r="N20" i="39"/>
  <c r="M20" i="39"/>
  <c r="L20" i="39"/>
  <c r="K20" i="39"/>
  <c r="J20" i="39"/>
  <c r="I20" i="39"/>
  <c r="H20" i="39"/>
  <c r="G20" i="39"/>
  <c r="F20" i="39"/>
  <c r="E20" i="39"/>
  <c r="D20" i="39"/>
  <c r="S18" i="39"/>
  <c r="R18" i="39"/>
  <c r="Q18" i="39"/>
  <c r="P18" i="39"/>
  <c r="O18" i="39"/>
  <c r="N18" i="39"/>
  <c r="M18" i="39"/>
  <c r="L18" i="39"/>
  <c r="K18" i="39"/>
  <c r="J18" i="39"/>
  <c r="I18" i="39"/>
  <c r="H18" i="39"/>
  <c r="G18" i="39"/>
  <c r="F18" i="39"/>
  <c r="E18" i="39"/>
  <c r="D18" i="39"/>
  <c r="S16" i="39"/>
  <c r="R16" i="39"/>
  <c r="Q16" i="39"/>
  <c r="P16" i="39"/>
  <c r="O16" i="39"/>
  <c r="N16" i="39"/>
  <c r="M16" i="39"/>
  <c r="L16" i="39"/>
  <c r="K16" i="39"/>
  <c r="J16" i="39"/>
  <c r="I16" i="39"/>
  <c r="H16" i="39"/>
  <c r="G16" i="39"/>
  <c r="F16" i="39"/>
  <c r="E16" i="39"/>
  <c r="D16" i="39"/>
  <c r="S14" i="39"/>
  <c r="R14" i="39"/>
  <c r="Q14" i="39"/>
  <c r="P14" i="39"/>
  <c r="O14" i="39"/>
  <c r="N14" i="39"/>
  <c r="M14" i="39"/>
  <c r="L14" i="39"/>
  <c r="K14" i="39"/>
  <c r="J14" i="39"/>
  <c r="I14" i="39"/>
  <c r="H14" i="39"/>
  <c r="G14" i="39"/>
  <c r="F14" i="39"/>
  <c r="E14" i="39"/>
  <c r="D14" i="39"/>
  <c r="S12" i="39"/>
  <c r="R12" i="39"/>
  <c r="Q12" i="39"/>
  <c r="P12" i="39"/>
  <c r="O12" i="39"/>
  <c r="N12" i="39"/>
  <c r="M12" i="39"/>
  <c r="L12" i="39"/>
  <c r="K12" i="39"/>
  <c r="J12" i="39"/>
  <c r="I12" i="39"/>
  <c r="H12" i="39"/>
  <c r="G12" i="39"/>
  <c r="F12" i="39"/>
  <c r="E12" i="39"/>
  <c r="D12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S8" i="39"/>
  <c r="R8" i="39"/>
  <c r="Q8" i="39"/>
  <c r="P8" i="39"/>
  <c r="O8" i="39"/>
  <c r="N8" i="39"/>
  <c r="M8" i="39"/>
  <c r="L8" i="39"/>
  <c r="K8" i="39"/>
  <c r="J8" i="39"/>
  <c r="I8" i="39"/>
  <c r="H8" i="39"/>
  <c r="G8" i="39"/>
  <c r="F8" i="39"/>
  <c r="E8" i="39"/>
  <c r="D8" i="39"/>
  <c r="S6" i="39"/>
  <c r="R6" i="39"/>
  <c r="Q6" i="39"/>
  <c r="P6" i="39"/>
  <c r="O6" i="39"/>
  <c r="N6" i="39"/>
  <c r="M6" i="39"/>
  <c r="L6" i="39"/>
  <c r="K6" i="39"/>
  <c r="J6" i="39"/>
  <c r="I6" i="39"/>
  <c r="H6" i="39"/>
  <c r="G6" i="39"/>
  <c r="F6" i="39"/>
  <c r="E6" i="39"/>
  <c r="D6" i="39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C41" i="28"/>
  <c r="D41" i="28"/>
  <c r="S37" i="28"/>
  <c r="R37" i="28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S30" i="38"/>
  <c r="L28" i="38"/>
  <c r="N26" i="38"/>
  <c r="S24" i="38"/>
  <c r="R24" i="38"/>
  <c r="Q24" i="38"/>
  <c r="P24" i="38"/>
  <c r="O24" i="38"/>
  <c r="N24" i="38"/>
  <c r="M24" i="38"/>
  <c r="L24" i="38"/>
  <c r="K24" i="38"/>
  <c r="J24" i="38"/>
  <c r="I24" i="38"/>
  <c r="H24" i="38"/>
  <c r="G24" i="38"/>
  <c r="F24" i="38"/>
  <c r="E24" i="38"/>
  <c r="D24" i="38"/>
  <c r="S22" i="38"/>
  <c r="R22" i="38"/>
  <c r="Q22" i="38"/>
  <c r="P22" i="38"/>
  <c r="O22" i="38"/>
  <c r="N22" i="38"/>
  <c r="M22" i="38"/>
  <c r="L22" i="38"/>
  <c r="K22" i="38"/>
  <c r="J22" i="38"/>
  <c r="I22" i="38"/>
  <c r="H22" i="38"/>
  <c r="G22" i="38"/>
  <c r="F22" i="38"/>
  <c r="E22" i="38"/>
  <c r="D22" i="38"/>
  <c r="S20" i="38"/>
  <c r="R20" i="38"/>
  <c r="Q20" i="38"/>
  <c r="P20" i="38"/>
  <c r="O20" i="38"/>
  <c r="N20" i="38"/>
  <c r="M20" i="38"/>
  <c r="L20" i="38"/>
  <c r="K20" i="38"/>
  <c r="J20" i="38"/>
  <c r="I20" i="38"/>
  <c r="H20" i="38"/>
  <c r="G20" i="38"/>
  <c r="F20" i="38"/>
  <c r="E20" i="38"/>
  <c r="D20" i="38"/>
  <c r="S18" i="38"/>
  <c r="R18" i="38"/>
  <c r="Q18" i="38"/>
  <c r="P18" i="38"/>
  <c r="O18" i="38"/>
  <c r="N18" i="38"/>
  <c r="M18" i="38"/>
  <c r="L18" i="38"/>
  <c r="K18" i="38"/>
  <c r="J18" i="38"/>
  <c r="I18" i="38"/>
  <c r="H18" i="38"/>
  <c r="G18" i="38"/>
  <c r="F18" i="38"/>
  <c r="E18" i="38"/>
  <c r="D18" i="38"/>
  <c r="S16" i="38"/>
  <c r="R16" i="38"/>
  <c r="Q16" i="38"/>
  <c r="P16" i="38"/>
  <c r="O16" i="38"/>
  <c r="N16" i="38"/>
  <c r="M16" i="38"/>
  <c r="L16" i="38"/>
  <c r="K16" i="38"/>
  <c r="J16" i="38"/>
  <c r="I16" i="38"/>
  <c r="H16" i="38"/>
  <c r="G16" i="38"/>
  <c r="F16" i="38"/>
  <c r="E16" i="38"/>
  <c r="D16" i="38"/>
  <c r="S14" i="38"/>
  <c r="R14" i="38"/>
  <c r="Q14" i="38"/>
  <c r="P14" i="38"/>
  <c r="O14" i="38"/>
  <c r="N14" i="38"/>
  <c r="M14" i="38"/>
  <c r="L14" i="38"/>
  <c r="K14" i="38"/>
  <c r="J14" i="38"/>
  <c r="I14" i="38"/>
  <c r="H14" i="38"/>
  <c r="G14" i="38"/>
  <c r="F14" i="38"/>
  <c r="E14" i="38"/>
  <c r="D14" i="38"/>
  <c r="S12" i="38"/>
  <c r="R12" i="38"/>
  <c r="Q12" i="38"/>
  <c r="P12" i="38"/>
  <c r="O12" i="38"/>
  <c r="N12" i="38"/>
  <c r="M12" i="38"/>
  <c r="L12" i="38"/>
  <c r="K12" i="38"/>
  <c r="J12" i="38"/>
  <c r="I12" i="38"/>
  <c r="H12" i="38"/>
  <c r="G12" i="38"/>
  <c r="F12" i="38"/>
  <c r="E12" i="38"/>
  <c r="D12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S8" i="38"/>
  <c r="R8" i="38"/>
  <c r="Q8" i="38"/>
  <c r="P8" i="38"/>
  <c r="O8" i="38"/>
  <c r="N8" i="38"/>
  <c r="M8" i="38"/>
  <c r="L8" i="38"/>
  <c r="K8" i="38"/>
  <c r="J8" i="38"/>
  <c r="I8" i="38"/>
  <c r="H8" i="38"/>
  <c r="G8" i="38"/>
  <c r="F8" i="38"/>
  <c r="E8" i="38"/>
  <c r="D8" i="38"/>
  <c r="S6" i="38"/>
  <c r="R6" i="38"/>
  <c r="Q6" i="38"/>
  <c r="P6" i="38"/>
  <c r="O6" i="38"/>
  <c r="N6" i="38"/>
  <c r="M6" i="38"/>
  <c r="L6" i="38"/>
  <c r="K6" i="38"/>
  <c r="J6" i="38"/>
  <c r="I6" i="38"/>
  <c r="H6" i="38"/>
  <c r="G6" i="38"/>
  <c r="F6" i="38"/>
  <c r="E6" i="38"/>
  <c r="D6" i="38"/>
  <c r="G30" i="38" l="1"/>
  <c r="I30" i="38"/>
  <c r="M30" i="38"/>
  <c r="N30" i="38"/>
  <c r="P28" i="38"/>
  <c r="F28" i="38"/>
  <c r="L26" i="38"/>
  <c r="H28" i="38"/>
  <c r="O30" i="38"/>
  <c r="D26" i="38"/>
  <c r="Q28" i="38"/>
  <c r="R28" i="38"/>
  <c r="Q26" i="38"/>
  <c r="I28" i="38"/>
  <c r="E30" i="38"/>
  <c r="P30" i="38"/>
  <c r="J28" i="38"/>
  <c r="F30" i="38"/>
  <c r="Q30" i="38"/>
  <c r="N28" i="38"/>
  <c r="I26" i="38"/>
  <c r="G28" i="38"/>
  <c r="O28" i="38"/>
  <c r="H30" i="38"/>
  <c r="G26" i="38"/>
  <c r="O26" i="38"/>
  <c r="E28" i="38"/>
  <c r="M28" i="38"/>
  <c r="D30" i="38"/>
  <c r="L30" i="38"/>
  <c r="H26" i="38"/>
  <c r="P26" i="38"/>
  <c r="J26" i="38"/>
  <c r="R26" i="38"/>
  <c r="K26" i="38"/>
  <c r="S26" i="38"/>
  <c r="E26" i="38"/>
  <c r="M26" i="38"/>
  <c r="K28" i="38"/>
  <c r="S28" i="38"/>
  <c r="J30" i="38"/>
  <c r="R30" i="38"/>
  <c r="F26" i="38"/>
  <c r="D28" i="38"/>
  <c r="K30" i="38"/>
  <c r="T85" i="25" l="1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C85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C61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C37" i="25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D8" i="25" l="1"/>
  <c r="S72" i="21" l="1"/>
  <c r="P72" i="21"/>
  <c r="M72" i="21"/>
  <c r="K72" i="21"/>
  <c r="H72" i="21"/>
  <c r="E72" i="21"/>
  <c r="T68" i="21"/>
  <c r="S68" i="21"/>
  <c r="R68" i="21"/>
  <c r="Q68" i="21"/>
  <c r="P68" i="21"/>
  <c r="O68" i="21"/>
  <c r="N68" i="21"/>
  <c r="M68" i="21"/>
  <c r="L68" i="21"/>
  <c r="K68" i="21"/>
  <c r="J68" i="21"/>
  <c r="I68" i="21"/>
  <c r="H68" i="21"/>
  <c r="G68" i="21"/>
  <c r="F68" i="21"/>
  <c r="E68" i="21"/>
  <c r="T71" i="21"/>
  <c r="T72" i="21" s="1"/>
  <c r="R72" i="21"/>
  <c r="Q72" i="21"/>
  <c r="O72" i="21"/>
  <c r="N72" i="21"/>
  <c r="L72" i="21"/>
  <c r="J72" i="21"/>
  <c r="I72" i="21"/>
  <c r="G72" i="21"/>
  <c r="F72" i="21"/>
  <c r="C72" i="21"/>
  <c r="T6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C29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C27" i="21"/>
  <c r="T70" i="21" l="1"/>
  <c r="S70" i="21"/>
  <c r="R70" i="21"/>
  <c r="Q70" i="21"/>
  <c r="P70" i="21"/>
  <c r="O70" i="21"/>
  <c r="N70" i="21"/>
  <c r="M70" i="21"/>
  <c r="L70" i="21"/>
  <c r="K70" i="21"/>
  <c r="J70" i="21"/>
  <c r="I70" i="21"/>
  <c r="H70" i="21"/>
  <c r="G70" i="21"/>
  <c r="F70" i="21"/>
  <c r="E70" i="21"/>
  <c r="C70" i="21"/>
  <c r="T66" i="21"/>
  <c r="S66" i="21"/>
  <c r="R66" i="21"/>
  <c r="Q66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C66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C62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C57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C53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C49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C45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C41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C37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C33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C28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C24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C20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C16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C12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C8" i="21"/>
  <c r="D76" i="18" l="1"/>
  <c r="E76" i="18"/>
  <c r="F76" i="18"/>
  <c r="G76" i="18"/>
  <c r="H76" i="18"/>
  <c r="I76" i="18"/>
  <c r="J76" i="18"/>
  <c r="K76" i="18"/>
  <c r="L76" i="18"/>
  <c r="M76" i="18"/>
  <c r="N76" i="18"/>
  <c r="O76" i="18"/>
  <c r="P76" i="18"/>
  <c r="Q76" i="18"/>
  <c r="R76" i="18"/>
  <c r="S76" i="18"/>
  <c r="D78" i="18"/>
  <c r="E78" i="18"/>
  <c r="F78" i="18"/>
  <c r="G78" i="18"/>
  <c r="H78" i="18"/>
  <c r="I78" i="18"/>
  <c r="J78" i="18"/>
  <c r="K78" i="18"/>
  <c r="L78" i="18"/>
  <c r="M78" i="18"/>
  <c r="N78" i="18"/>
  <c r="O78" i="18"/>
  <c r="P78" i="18"/>
  <c r="Q78" i="18"/>
  <c r="R78" i="18"/>
  <c r="S78" i="18"/>
  <c r="D80" i="18"/>
  <c r="E80" i="18"/>
  <c r="F80" i="18"/>
  <c r="G80" i="18"/>
  <c r="H80" i="18"/>
  <c r="I80" i="18"/>
  <c r="J80" i="18"/>
  <c r="K80" i="18"/>
  <c r="L80" i="18"/>
  <c r="M80" i="18"/>
  <c r="N80" i="18"/>
  <c r="O80" i="18"/>
  <c r="P80" i="18"/>
  <c r="Q80" i="18"/>
  <c r="R80" i="18"/>
  <c r="S80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S86" i="18" l="1"/>
  <c r="R86" i="18"/>
  <c r="Q86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S39" i="28" l="1"/>
  <c r="R39" i="28"/>
  <c r="Q39" i="28"/>
  <c r="P39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N42" i="28"/>
  <c r="M42" i="28"/>
  <c r="E42" i="28"/>
  <c r="S42" i="28"/>
  <c r="N38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L40" i="28" l="1"/>
  <c r="G40" i="28"/>
  <c r="O40" i="28"/>
  <c r="P40" i="28"/>
  <c r="H40" i="28"/>
  <c r="F42" i="28"/>
  <c r="I40" i="28"/>
  <c r="G42" i="28"/>
  <c r="N40" i="28"/>
  <c r="H42" i="28"/>
  <c r="K38" i="28"/>
  <c r="Q40" i="28"/>
  <c r="O42" i="28"/>
  <c r="F40" i="28"/>
  <c r="P42" i="28"/>
  <c r="S38" i="28"/>
  <c r="G38" i="28"/>
  <c r="O38" i="28"/>
  <c r="E40" i="28"/>
  <c r="M40" i="28"/>
  <c r="D42" i="28"/>
  <c r="L42" i="28"/>
  <c r="H38" i="28"/>
  <c r="P38" i="28"/>
  <c r="I38" i="28"/>
  <c r="Q38" i="28"/>
  <c r="J38" i="28"/>
  <c r="R38" i="28"/>
  <c r="D38" i="28"/>
  <c r="L38" i="28"/>
  <c r="J40" i="28"/>
  <c r="R40" i="28"/>
  <c r="I42" i="28"/>
  <c r="Q42" i="28"/>
  <c r="E38" i="28"/>
  <c r="M38" i="28"/>
  <c r="K40" i="28"/>
  <c r="S40" i="28"/>
  <c r="J42" i="28"/>
  <c r="R42" i="28"/>
  <c r="F38" i="28"/>
  <c r="D40" i="28"/>
  <c r="K42" i="28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S25" i="2" l="1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S29" i="16" l="1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D67" i="21"/>
  <c r="D63" i="21"/>
  <c r="D58" i="21"/>
  <c r="D54" i="21"/>
  <c r="D55" i="21" s="1"/>
  <c r="D50" i="21"/>
  <c r="D46" i="21"/>
  <c r="D42" i="21"/>
  <c r="D38" i="21"/>
  <c r="D34" i="21"/>
  <c r="D29" i="21"/>
  <c r="D25" i="21"/>
  <c r="D21" i="21"/>
  <c r="D17" i="21"/>
  <c r="D13" i="21"/>
  <c r="D14" i="21" s="1"/>
  <c r="D65" i="21"/>
  <c r="D61" i="21"/>
  <c r="D56" i="21"/>
  <c r="D52" i="21"/>
  <c r="D48" i="21"/>
  <c r="D44" i="21"/>
  <c r="D40" i="21"/>
  <c r="D36" i="21"/>
  <c r="D32" i="21"/>
  <c r="D27" i="21"/>
  <c r="D23" i="21"/>
  <c r="D19" i="21"/>
  <c r="D15" i="21"/>
  <c r="D11" i="21"/>
  <c r="D4" i="21"/>
  <c r="D59" i="21" s="1"/>
  <c r="C68" i="21"/>
  <c r="T64" i="21"/>
  <c r="S64" i="21"/>
  <c r="R64" i="21"/>
  <c r="Q64" i="21"/>
  <c r="P64" i="21"/>
  <c r="O64" i="21"/>
  <c r="N64" i="21"/>
  <c r="M64" i="21"/>
  <c r="L64" i="21"/>
  <c r="K64" i="21"/>
  <c r="J64" i="21"/>
  <c r="I64" i="21"/>
  <c r="H64" i="21"/>
  <c r="G64" i="21"/>
  <c r="F64" i="21"/>
  <c r="E64" i="21"/>
  <c r="C64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C59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C55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C47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C43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C35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C22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C18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C14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C10" i="21"/>
  <c r="D22" i="21" l="1"/>
  <c r="D35" i="21"/>
  <c r="D43" i="21"/>
  <c r="D47" i="21"/>
  <c r="D64" i="21"/>
  <c r="D18" i="21"/>
  <c r="D72" i="21"/>
  <c r="D68" i="21"/>
  <c r="D53" i="21"/>
  <c r="D37" i="21"/>
  <c r="D20" i="21"/>
  <c r="D57" i="21"/>
  <c r="D41" i="21"/>
  <c r="D16" i="21"/>
  <c r="D66" i="21"/>
  <c r="D49" i="21"/>
  <c r="D33" i="21"/>
  <c r="D62" i="21"/>
  <c r="D45" i="21"/>
  <c r="D28" i="21"/>
  <c r="D12" i="21"/>
  <c r="D24" i="21"/>
  <c r="D70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G68" i="16"/>
  <c r="F68" i="16"/>
  <c r="E68" i="16"/>
  <c r="D68" i="16"/>
  <c r="C68" i="16"/>
  <c r="G66" i="16"/>
  <c r="F66" i="16"/>
  <c r="E66" i="16"/>
  <c r="D6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S5" i="16" l="1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S72" i="16"/>
  <c r="R72" i="16"/>
  <c r="Q72" i="16"/>
  <c r="P72" i="16"/>
  <c r="O72" i="16"/>
  <c r="N72" i="16"/>
  <c r="M72" i="16"/>
  <c r="L72" i="16"/>
  <c r="K72" i="16"/>
  <c r="J72" i="16"/>
  <c r="I72" i="16"/>
  <c r="H72" i="16"/>
  <c r="G72" i="16"/>
  <c r="F72" i="16"/>
  <c r="E72" i="16"/>
  <c r="D72" i="16"/>
  <c r="C72" i="16"/>
  <c r="S64" i="16"/>
  <c r="R64" i="16"/>
  <c r="Q64" i="16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T93" i="25" l="1"/>
  <c r="S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C93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C91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C88" i="25"/>
  <c r="T77" i="25"/>
  <c r="S77" i="25"/>
  <c r="Q77" i="25"/>
  <c r="N77" i="25"/>
  <c r="M77" i="25"/>
  <c r="L77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C75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C73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C71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C69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C67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C64" i="25"/>
  <c r="S53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C51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C49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C47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C45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C43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C40" i="25"/>
  <c r="S29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C27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C25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C23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C21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C19" i="25" l="1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C16" i="25"/>
  <c r="S91" i="1" l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D90" i="25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D74" i="25" l="1"/>
  <c r="D72" i="25"/>
  <c r="D70" i="25"/>
  <c r="D50" i="25"/>
  <c r="D48" i="25"/>
  <c r="D46" i="25"/>
  <c r="D26" i="25"/>
  <c r="D24" i="25"/>
  <c r="D22" i="25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S77" i="1" s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I77" i="1" l="1"/>
  <c r="P53" i="1"/>
  <c r="Q53" i="1"/>
  <c r="D53" i="1"/>
  <c r="E53" i="1"/>
  <c r="E77" i="1"/>
  <c r="H53" i="1"/>
  <c r="I53" i="1"/>
  <c r="M77" i="1"/>
  <c r="L53" i="1"/>
  <c r="Q77" i="1"/>
  <c r="M53" i="1"/>
  <c r="D77" i="1"/>
  <c r="H77" i="1"/>
  <c r="L77" i="1"/>
  <c r="P77" i="1"/>
  <c r="F77" i="1"/>
  <c r="J77" i="1"/>
  <c r="N77" i="1"/>
  <c r="R77" i="1"/>
  <c r="G77" i="1"/>
  <c r="K77" i="1"/>
  <c r="O77" i="1"/>
  <c r="F53" i="1"/>
  <c r="J53" i="1"/>
  <c r="N53" i="1"/>
  <c r="R53" i="1"/>
  <c r="G53" i="1"/>
  <c r="K53" i="1"/>
  <c r="O53" i="1"/>
  <c r="S40" i="26" l="1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D92" i="25"/>
  <c r="D87" i="25"/>
  <c r="D81" i="25"/>
  <c r="D82" i="25" s="1"/>
  <c r="D79" i="25"/>
  <c r="D80" i="25" s="1"/>
  <c r="D68" i="25"/>
  <c r="D66" i="25"/>
  <c r="D63" i="25"/>
  <c r="D57" i="25"/>
  <c r="D58" i="25" s="1"/>
  <c r="D55" i="25"/>
  <c r="D56" i="25" s="1"/>
  <c r="D44" i="25"/>
  <c r="D42" i="25"/>
  <c r="D39" i="25"/>
  <c r="D33" i="25"/>
  <c r="D40" i="25" s="1"/>
  <c r="D31" i="25"/>
  <c r="D32" i="25" s="1"/>
  <c r="D20" i="25"/>
  <c r="D18" i="25"/>
  <c r="D9" i="25"/>
  <c r="E9" i="25"/>
  <c r="D15" i="25"/>
  <c r="D16" i="25" s="1"/>
  <c r="D6" i="25"/>
  <c r="C84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C83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T76" i="25"/>
  <c r="S76" i="25"/>
  <c r="R76" i="25"/>
  <c r="R77" i="25" s="1"/>
  <c r="Q76" i="25"/>
  <c r="P76" i="25"/>
  <c r="P77" i="25" s="1"/>
  <c r="O76" i="25"/>
  <c r="O77" i="25" s="1"/>
  <c r="N76" i="25"/>
  <c r="M76" i="25"/>
  <c r="L76" i="25"/>
  <c r="K76" i="25"/>
  <c r="K77" i="25" s="1"/>
  <c r="J76" i="25"/>
  <c r="J77" i="25" s="1"/>
  <c r="I76" i="25"/>
  <c r="I77" i="25" s="1"/>
  <c r="H76" i="25"/>
  <c r="H77" i="25" s="1"/>
  <c r="G76" i="25"/>
  <c r="G77" i="25" s="1"/>
  <c r="F76" i="25"/>
  <c r="F77" i="25" s="1"/>
  <c r="E76" i="25"/>
  <c r="E77" i="25" s="1"/>
  <c r="C76" i="25"/>
  <c r="C77" i="25" s="1"/>
  <c r="C60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C59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T52" i="25"/>
  <c r="T53" i="25" s="1"/>
  <c r="S52" i="25"/>
  <c r="R52" i="25"/>
  <c r="R53" i="25" s="1"/>
  <c r="Q52" i="25"/>
  <c r="Q53" i="25" s="1"/>
  <c r="P52" i="25"/>
  <c r="P53" i="25" s="1"/>
  <c r="O52" i="25"/>
  <c r="O53" i="25" s="1"/>
  <c r="N52" i="25"/>
  <c r="N53" i="25" s="1"/>
  <c r="M52" i="25"/>
  <c r="M53" i="25" s="1"/>
  <c r="L52" i="25"/>
  <c r="L53" i="25" s="1"/>
  <c r="K52" i="25"/>
  <c r="K53" i="25" s="1"/>
  <c r="J52" i="25"/>
  <c r="J53" i="25" s="1"/>
  <c r="I52" i="25"/>
  <c r="I53" i="25" s="1"/>
  <c r="H52" i="25"/>
  <c r="H53" i="25" s="1"/>
  <c r="G52" i="25"/>
  <c r="G53" i="25" s="1"/>
  <c r="F52" i="25"/>
  <c r="F53" i="25" s="1"/>
  <c r="E52" i="25"/>
  <c r="E53" i="25" s="1"/>
  <c r="C52" i="25"/>
  <c r="C53" i="25" s="1"/>
  <c r="C36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C35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T32" i="25"/>
  <c r="S32" i="25"/>
  <c r="S36" i="25" s="1"/>
  <c r="R32" i="25"/>
  <c r="Q32" i="25"/>
  <c r="P32" i="25"/>
  <c r="O32" i="25"/>
  <c r="O36" i="25" s="1"/>
  <c r="N32" i="25"/>
  <c r="M32" i="25"/>
  <c r="L32" i="25"/>
  <c r="K32" i="25"/>
  <c r="K36" i="25" s="1"/>
  <c r="J32" i="25"/>
  <c r="I32" i="25"/>
  <c r="H32" i="25"/>
  <c r="G32" i="25"/>
  <c r="F32" i="25"/>
  <c r="E32" i="25"/>
  <c r="T28" i="25"/>
  <c r="T29" i="25" s="1"/>
  <c r="S28" i="25"/>
  <c r="R28" i="25"/>
  <c r="R29" i="25" s="1"/>
  <c r="Q28" i="25"/>
  <c r="Q29" i="25" s="1"/>
  <c r="P28" i="25"/>
  <c r="P29" i="25" s="1"/>
  <c r="O28" i="25"/>
  <c r="O29" i="25" s="1"/>
  <c r="N28" i="25"/>
  <c r="N29" i="25" s="1"/>
  <c r="M28" i="25"/>
  <c r="M29" i="25" s="1"/>
  <c r="L28" i="25"/>
  <c r="L29" i="25" s="1"/>
  <c r="K28" i="25"/>
  <c r="K29" i="25" s="1"/>
  <c r="J28" i="25"/>
  <c r="J29" i="25" s="1"/>
  <c r="I28" i="25"/>
  <c r="I29" i="25" s="1"/>
  <c r="H28" i="25"/>
  <c r="H29" i="25" s="1"/>
  <c r="G28" i="25"/>
  <c r="G29" i="25" s="1"/>
  <c r="F28" i="25"/>
  <c r="F29" i="25" s="1"/>
  <c r="E28" i="25"/>
  <c r="E29" i="25" s="1"/>
  <c r="C28" i="25"/>
  <c r="C29" i="25" s="1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C13" i="25"/>
  <c r="C12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C11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T7" i="25"/>
  <c r="S7" i="25"/>
  <c r="R7" i="25"/>
  <c r="R12" i="25" s="1"/>
  <c r="Q7" i="25"/>
  <c r="P7" i="25"/>
  <c r="O7" i="25"/>
  <c r="O12" i="25" s="1"/>
  <c r="N7" i="25"/>
  <c r="M7" i="25"/>
  <c r="L7" i="25"/>
  <c r="K7" i="25"/>
  <c r="J7" i="25"/>
  <c r="I7" i="25"/>
  <c r="H7" i="25"/>
  <c r="G7" i="25"/>
  <c r="F7" i="25"/>
  <c r="E7" i="25"/>
  <c r="D9" i="21"/>
  <c r="D10" i="21" s="1"/>
  <c r="D7" i="21"/>
  <c r="D8" i="21" s="1"/>
  <c r="S70" i="16"/>
  <c r="R70" i="16"/>
  <c r="Q70" i="16"/>
  <c r="P70" i="16"/>
  <c r="O70" i="16"/>
  <c r="N70" i="16"/>
  <c r="M70" i="16"/>
  <c r="L70" i="16"/>
  <c r="K70" i="16"/>
  <c r="J70" i="16"/>
  <c r="I70" i="16"/>
  <c r="H70" i="16"/>
  <c r="G70" i="16"/>
  <c r="F70" i="16"/>
  <c r="E70" i="16"/>
  <c r="D70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S110" i="18"/>
  <c r="R110" i="18"/>
  <c r="Q110" i="18"/>
  <c r="P110" i="18"/>
  <c r="O110" i="18"/>
  <c r="N110" i="18"/>
  <c r="M110" i="18"/>
  <c r="L110" i="18"/>
  <c r="K110" i="18"/>
  <c r="J110" i="18"/>
  <c r="I110" i="18"/>
  <c r="H110" i="18"/>
  <c r="G110" i="18"/>
  <c r="F110" i="18"/>
  <c r="E110" i="18"/>
  <c r="D110" i="18"/>
  <c r="S108" i="18"/>
  <c r="R108" i="18"/>
  <c r="Q108" i="18"/>
  <c r="P108" i="18"/>
  <c r="O108" i="18"/>
  <c r="N108" i="18"/>
  <c r="M108" i="18"/>
  <c r="L108" i="18"/>
  <c r="K108" i="18"/>
  <c r="J108" i="18"/>
  <c r="I108" i="18"/>
  <c r="H108" i="18"/>
  <c r="G108" i="18"/>
  <c r="F108" i="18"/>
  <c r="E108" i="18"/>
  <c r="D108" i="18"/>
  <c r="S106" i="18"/>
  <c r="R106" i="18"/>
  <c r="Q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D106" i="18"/>
  <c r="S102" i="18"/>
  <c r="R102" i="18"/>
  <c r="Q102" i="18"/>
  <c r="P102" i="18"/>
  <c r="O102" i="18"/>
  <c r="N102" i="18"/>
  <c r="M102" i="18"/>
  <c r="L102" i="18"/>
  <c r="K102" i="18"/>
  <c r="J102" i="18"/>
  <c r="I102" i="18"/>
  <c r="H102" i="18"/>
  <c r="G102" i="18"/>
  <c r="F102" i="18"/>
  <c r="E102" i="18"/>
  <c r="D102" i="18"/>
  <c r="S100" i="18"/>
  <c r="R100" i="18"/>
  <c r="Q100" i="18"/>
  <c r="P100" i="18"/>
  <c r="O100" i="18"/>
  <c r="N100" i="18"/>
  <c r="M100" i="18"/>
  <c r="L100" i="18"/>
  <c r="K100" i="18"/>
  <c r="J100" i="18"/>
  <c r="I100" i="18"/>
  <c r="H100" i="18"/>
  <c r="G100" i="18"/>
  <c r="F100" i="18"/>
  <c r="E100" i="18"/>
  <c r="D100" i="18"/>
  <c r="S92" i="18"/>
  <c r="R92" i="18"/>
  <c r="Q92" i="18"/>
  <c r="P92" i="18"/>
  <c r="O92" i="18"/>
  <c r="N92" i="18"/>
  <c r="M92" i="18"/>
  <c r="L92" i="18"/>
  <c r="K92" i="18"/>
  <c r="J92" i="18"/>
  <c r="I92" i="18"/>
  <c r="H92" i="18"/>
  <c r="G92" i="18"/>
  <c r="F92" i="18"/>
  <c r="E92" i="18"/>
  <c r="D92" i="18"/>
  <c r="S90" i="18"/>
  <c r="R90" i="18"/>
  <c r="Q90" i="18"/>
  <c r="P90" i="18"/>
  <c r="O90" i="18"/>
  <c r="N90" i="18"/>
  <c r="M90" i="18"/>
  <c r="L90" i="18"/>
  <c r="K90" i="18"/>
  <c r="J90" i="18"/>
  <c r="I90" i="18"/>
  <c r="H90" i="18"/>
  <c r="G90" i="18"/>
  <c r="F90" i="18"/>
  <c r="E90" i="18"/>
  <c r="D90" i="18"/>
  <c r="S88" i="18"/>
  <c r="R88" i="18"/>
  <c r="Q88" i="18"/>
  <c r="P88" i="18"/>
  <c r="O88" i="18"/>
  <c r="N88" i="18"/>
  <c r="M88" i="18"/>
  <c r="L88" i="18"/>
  <c r="K88" i="18"/>
  <c r="J88" i="18"/>
  <c r="I88" i="18"/>
  <c r="H88" i="18"/>
  <c r="G88" i="18"/>
  <c r="F88" i="18"/>
  <c r="E88" i="18"/>
  <c r="D88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F70" i="18"/>
  <c r="E70" i="18"/>
  <c r="D70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G12" i="25" l="1"/>
  <c r="G36" i="25"/>
  <c r="J12" i="25"/>
  <c r="D84" i="25"/>
  <c r="D64" i="25"/>
  <c r="D34" i="25"/>
  <c r="D36" i="25" s="1"/>
  <c r="K12" i="25"/>
  <c r="S12" i="25"/>
  <c r="J84" i="25"/>
  <c r="R84" i="25"/>
  <c r="F60" i="25"/>
  <c r="N60" i="25"/>
  <c r="D85" i="25"/>
  <c r="D93" i="25"/>
  <c r="D91" i="25"/>
  <c r="E12" i="25"/>
  <c r="G60" i="25"/>
  <c r="O60" i="25"/>
  <c r="D61" i="25"/>
  <c r="D75" i="25"/>
  <c r="D67" i="25"/>
  <c r="D73" i="25"/>
  <c r="D71" i="25"/>
  <c r="D69" i="25"/>
  <c r="F12" i="25"/>
  <c r="N12" i="25"/>
  <c r="D35" i="25"/>
  <c r="D37" i="25"/>
  <c r="D49" i="25"/>
  <c r="D45" i="25"/>
  <c r="D47" i="25"/>
  <c r="D53" i="25"/>
  <c r="D43" i="25"/>
  <c r="D51" i="25"/>
  <c r="D83" i="25"/>
  <c r="D88" i="25"/>
  <c r="F84" i="25"/>
  <c r="N84" i="25"/>
  <c r="J60" i="25"/>
  <c r="R60" i="25"/>
  <c r="D7" i="25"/>
  <c r="D12" i="25" s="1"/>
  <c r="D23" i="25"/>
  <c r="D27" i="25"/>
  <c r="D19" i="25"/>
  <c r="D21" i="25"/>
  <c r="D25" i="25"/>
  <c r="D60" i="25"/>
  <c r="K60" i="25"/>
  <c r="S60" i="25"/>
  <c r="F36" i="25"/>
  <c r="N36" i="25"/>
  <c r="J36" i="25"/>
  <c r="R36" i="25"/>
  <c r="E60" i="25"/>
  <c r="M60" i="25"/>
  <c r="I84" i="25"/>
  <c r="Q84" i="25"/>
  <c r="K84" i="25"/>
  <c r="S84" i="25"/>
  <c r="H60" i="25"/>
  <c r="P60" i="25"/>
  <c r="L84" i="25"/>
  <c r="T84" i="25"/>
  <c r="I60" i="25"/>
  <c r="Q60" i="25"/>
  <c r="E84" i="25"/>
  <c r="M84" i="25"/>
  <c r="D59" i="25"/>
  <c r="G84" i="25"/>
  <c r="O84" i="25"/>
  <c r="L60" i="25"/>
  <c r="T60" i="25"/>
  <c r="H84" i="25"/>
  <c r="P84" i="25"/>
  <c r="D76" i="25"/>
  <c r="D77" i="25" s="1"/>
  <c r="D52" i="25"/>
  <c r="H36" i="25"/>
  <c r="L36" i="25"/>
  <c r="P36" i="25"/>
  <c r="T36" i="25"/>
  <c r="E36" i="25"/>
  <c r="I36" i="25"/>
  <c r="M36" i="25"/>
  <c r="Q36" i="25"/>
  <c r="D28" i="25"/>
  <c r="D29" i="25" s="1"/>
  <c r="D13" i="25"/>
  <c r="I12" i="25"/>
  <c r="M12" i="25"/>
  <c r="Q12" i="25"/>
  <c r="H12" i="25"/>
  <c r="L12" i="25"/>
  <c r="P12" i="25"/>
  <c r="T12" i="25"/>
  <c r="S40" i="23" l="1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R34" i="6"/>
  <c r="O32" i="6"/>
  <c r="S32" i="6"/>
  <c r="R32" i="6"/>
  <c r="Q32" i="6"/>
  <c r="N32" i="6"/>
  <c r="M32" i="6"/>
  <c r="K32" i="6"/>
  <c r="I32" i="6"/>
  <c r="G32" i="6"/>
  <c r="F32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84" i="1"/>
  <c r="C60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S82" i="1"/>
  <c r="S84" i="1" s="1"/>
  <c r="R82" i="1"/>
  <c r="R84" i="1" s="1"/>
  <c r="Q82" i="1"/>
  <c r="Q84" i="1" s="1"/>
  <c r="P82" i="1"/>
  <c r="P84" i="1" s="1"/>
  <c r="O82" i="1"/>
  <c r="O84" i="1" s="1"/>
  <c r="N82" i="1"/>
  <c r="N84" i="1" s="1"/>
  <c r="M82" i="1"/>
  <c r="M84" i="1" s="1"/>
  <c r="L82" i="1"/>
  <c r="L84" i="1" s="1"/>
  <c r="K82" i="1"/>
  <c r="K84" i="1" s="1"/>
  <c r="J82" i="1"/>
  <c r="J84" i="1" s="1"/>
  <c r="I82" i="1"/>
  <c r="I84" i="1" s="1"/>
  <c r="H82" i="1"/>
  <c r="H84" i="1" s="1"/>
  <c r="G82" i="1"/>
  <c r="G84" i="1" s="1"/>
  <c r="F82" i="1"/>
  <c r="F84" i="1" s="1"/>
  <c r="E82" i="1"/>
  <c r="E84" i="1" s="1"/>
  <c r="D82" i="1"/>
  <c r="D84" i="1" s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S28" i="1"/>
  <c r="R28" i="1"/>
  <c r="Q28" i="1"/>
  <c r="P28" i="1"/>
  <c r="O28" i="1"/>
  <c r="N28" i="1"/>
  <c r="M28" i="1"/>
  <c r="L28" i="1"/>
  <c r="K28" i="1"/>
  <c r="J28" i="1"/>
  <c r="I28" i="1"/>
  <c r="H28" i="1"/>
  <c r="F28" i="1"/>
  <c r="E28" i="1"/>
  <c r="D28" i="1"/>
  <c r="C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G28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5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R29" i="1" l="1"/>
  <c r="E60" i="1"/>
  <c r="F60" i="1"/>
  <c r="N60" i="1"/>
  <c r="G60" i="1"/>
  <c r="O60" i="1"/>
  <c r="M60" i="1"/>
  <c r="D60" i="1"/>
  <c r="L60" i="1"/>
  <c r="H60" i="1"/>
  <c r="P60" i="1"/>
  <c r="I60" i="1"/>
  <c r="Q60" i="1"/>
  <c r="J60" i="1"/>
  <c r="R60" i="1"/>
  <c r="K60" i="1"/>
  <c r="S60" i="1"/>
  <c r="P32" i="6"/>
  <c r="E32" i="6"/>
  <c r="J32" i="6"/>
  <c r="O34" i="6"/>
  <c r="G34" i="6"/>
  <c r="K34" i="6"/>
  <c r="S34" i="6"/>
  <c r="D34" i="6"/>
  <c r="H34" i="6"/>
  <c r="L34" i="6"/>
  <c r="P34" i="6"/>
  <c r="E34" i="6"/>
  <c r="I34" i="6"/>
  <c r="M34" i="6"/>
  <c r="Q34" i="6"/>
  <c r="F34" i="6"/>
  <c r="J34" i="6"/>
  <c r="N34" i="6"/>
  <c r="D32" i="6"/>
  <c r="H32" i="6"/>
  <c r="L32" i="6"/>
  <c r="S29" i="1"/>
  <c r="D29" i="1"/>
  <c r="H29" i="1"/>
  <c r="L29" i="1"/>
  <c r="E29" i="1"/>
  <c r="I29" i="1"/>
  <c r="M29" i="1"/>
  <c r="Q29" i="1"/>
  <c r="G29" i="1"/>
  <c r="K29" i="1"/>
  <c r="O29" i="1"/>
  <c r="P29" i="1"/>
  <c r="F29" i="1"/>
  <c r="J29" i="1"/>
  <c r="N29" i="1"/>
  <c r="S83" i="1"/>
  <c r="R83" i="1"/>
  <c r="Q83" i="1"/>
  <c r="P83" i="1"/>
  <c r="O83" i="1"/>
  <c r="N83" i="1"/>
  <c r="M83" i="1"/>
  <c r="L83" i="1"/>
  <c r="K83" i="1"/>
  <c r="J83" i="1"/>
  <c r="I83" i="1"/>
  <c r="H83" i="1"/>
  <c r="F83" i="1"/>
  <c r="E83" i="1"/>
  <c r="D83" i="1"/>
  <c r="G83" i="1" l="1"/>
  <c r="C83" i="1"/>
  <c r="F11" i="1" l="1"/>
  <c r="D11" i="1"/>
  <c r="E11" i="1"/>
  <c r="C12" i="1"/>
  <c r="M59" i="1"/>
  <c r="L59" i="1"/>
  <c r="K59" i="1"/>
  <c r="M35" i="1"/>
  <c r="L35" i="1"/>
  <c r="K35" i="1"/>
  <c r="L11" i="1"/>
  <c r="M11" i="1"/>
  <c r="H11" i="1"/>
  <c r="N11" i="1"/>
  <c r="P11" i="1"/>
  <c r="Q11" i="1"/>
  <c r="R11" i="1"/>
  <c r="S11" i="1"/>
  <c r="J11" i="1"/>
  <c r="O11" i="1"/>
  <c r="D35" i="1"/>
  <c r="E35" i="1"/>
  <c r="F35" i="1"/>
  <c r="H35" i="1"/>
  <c r="I35" i="1"/>
  <c r="J35" i="1"/>
  <c r="N35" i="1"/>
  <c r="O35" i="1"/>
  <c r="P35" i="1"/>
  <c r="Q35" i="1"/>
  <c r="R35" i="1"/>
  <c r="S35" i="1"/>
  <c r="C36" i="1"/>
  <c r="D59" i="1"/>
  <c r="E59" i="1"/>
  <c r="F59" i="1"/>
  <c r="H59" i="1"/>
  <c r="I59" i="1"/>
  <c r="J59" i="1"/>
  <c r="N59" i="1"/>
  <c r="O59" i="1"/>
  <c r="P59" i="1"/>
  <c r="Q59" i="1"/>
  <c r="R59" i="1"/>
  <c r="S59" i="1"/>
  <c r="K11" i="1"/>
  <c r="I11" i="1"/>
  <c r="G59" i="1" l="1"/>
  <c r="H36" i="1"/>
  <c r="G35" i="1"/>
  <c r="N36" i="1"/>
  <c r="P12" i="1"/>
  <c r="D12" i="1"/>
  <c r="C11" i="1"/>
  <c r="C59" i="1"/>
  <c r="L36" i="1"/>
  <c r="S12" i="1"/>
  <c r="G11" i="1"/>
  <c r="P36" i="1" l="1"/>
  <c r="R36" i="1"/>
  <c r="L12" i="1"/>
  <c r="G36" i="1"/>
  <c r="J12" i="1"/>
  <c r="K12" i="1"/>
  <c r="I36" i="1"/>
  <c r="O12" i="1"/>
  <c r="M36" i="1"/>
  <c r="E36" i="1"/>
  <c r="Q36" i="1"/>
  <c r="S36" i="1"/>
  <c r="F36" i="1"/>
  <c r="K36" i="1"/>
  <c r="O36" i="1"/>
  <c r="D36" i="1"/>
  <c r="J36" i="1"/>
  <c r="R12" i="1"/>
  <c r="F12" i="1"/>
  <c r="E12" i="1"/>
  <c r="N12" i="1"/>
  <c r="I12" i="1"/>
  <c r="G12" i="1"/>
  <c r="H12" i="1"/>
  <c r="M12" i="1"/>
  <c r="Q12" i="1"/>
  <c r="D11" i="25"/>
</calcChain>
</file>

<file path=xl/sharedStrings.xml><?xml version="1.0" encoding="utf-8"?>
<sst xmlns="http://schemas.openxmlformats.org/spreadsheetml/2006/main" count="3219" uniqueCount="253">
  <si>
    <t>Employment Tenure</t>
  </si>
  <si>
    <t>Total</t>
  </si>
  <si>
    <t xml:space="preserve">No Disability (05) </t>
  </si>
  <si>
    <t xml:space="preserve">Not Identified (01) </t>
  </si>
  <si>
    <t xml:space="preserve">Disability (02-03, 06-99) </t>
  </si>
  <si>
    <t>Persons With  Targeted Disability</t>
  </si>
  <si>
    <t>Developmental Disability       (2)</t>
  </si>
  <si>
    <t>Traumatic Brain Injury    (3)</t>
  </si>
  <si>
    <t xml:space="preserve">Deaf or Serious Difficulty Hearing (19) </t>
  </si>
  <si>
    <t xml:space="preserve">Blind or Serious Difficulty Seeing (20) </t>
  </si>
  <si>
    <t xml:space="preserve">Missing Extremities (31) </t>
  </si>
  <si>
    <t>Significant Mobility Impairment (40)</t>
  </si>
  <si>
    <t xml:space="preserve">Partial or Complete Paralysis (60) </t>
  </si>
  <si>
    <t xml:space="preserve">Epilepsy or Other Seizure Disorders (82) </t>
  </si>
  <si>
    <t>Intellectual Disability (90)</t>
  </si>
  <si>
    <t>Significant Psychiatric Disorder (91)</t>
  </si>
  <si>
    <t>Dwarfism (92)</t>
  </si>
  <si>
    <t>Significant Disfigurement (93)</t>
  </si>
  <si>
    <t>TOTAL WORKFORCE</t>
  </si>
  <si>
    <t>Prior FY</t>
  </si>
  <si>
    <r>
      <t>#</t>
    </r>
    <r>
      <rPr>
        <sz val="9"/>
        <color indexed="8"/>
        <rFont val="Times New Roman"/>
        <family val="1"/>
      </rPr>
      <t> </t>
    </r>
  </si>
  <si>
    <t>%</t>
  </si>
  <si>
    <t>Current FY</t>
  </si>
  <si>
    <t>501 Goal</t>
  </si>
  <si>
    <t>Difference</t>
  </si>
  <si>
    <t>Ratio Change</t>
  </si>
  <si>
    <r>
      <t>%</t>
    </r>
    <r>
      <rPr>
        <sz val="9"/>
        <color indexed="8"/>
        <rFont val="Times New Roman"/>
        <family val="1"/>
      </rPr>
      <t> </t>
    </r>
  </si>
  <si>
    <t xml:space="preserve">Net Change </t>
  </si>
  <si>
    <t>EMPLOYEE GAINS</t>
  </si>
  <si>
    <t>Vacancy Announcements</t>
  </si>
  <si>
    <t xml:space="preserve"> </t>
  </si>
  <si>
    <t>#</t>
  </si>
  <si>
    <t>New Hires</t>
  </si>
  <si>
    <t>Reduction in Force</t>
  </si>
  <si>
    <t>Removal</t>
  </si>
  <si>
    <t>Resignation</t>
  </si>
  <si>
    <t>Retirement</t>
  </si>
  <si>
    <t>Other Separations</t>
  </si>
  <si>
    <t>Total Separations</t>
  </si>
  <si>
    <t>PERMANENT WORKFORCE</t>
  </si>
  <si>
    <t>TEMPORARY WORKFORCE</t>
  </si>
  <si>
    <t>Permanent Workforce</t>
    <phoneticPr fontId="0" type="noConversion"/>
  </si>
  <si>
    <t>Occupational Categories</t>
  </si>
  <si>
    <t>1. Management</t>
  </si>
  <si>
    <t>Total Management</t>
    <phoneticPr fontId="0" type="noConversion"/>
  </si>
  <si>
    <t>Developmental Disability (2)</t>
  </si>
  <si>
    <t>Total GS Employees</t>
    <phoneticPr fontId="0" type="noConversion"/>
  </si>
  <si>
    <t>GS-11 to SES</t>
  </si>
  <si>
    <t>Salary Range</t>
  </si>
  <si>
    <t>Up to $20,000</t>
  </si>
  <si>
    <t>$20,001-$30,000</t>
  </si>
  <si>
    <t>$30,001-$40,000</t>
  </si>
  <si>
    <t>$40,001-$50,000</t>
  </si>
  <si>
    <t>$50,001-$60,000</t>
  </si>
  <si>
    <t>$60,001-$70,000</t>
  </si>
  <si>
    <t>$70,001-$80,000</t>
  </si>
  <si>
    <t>$80,001-$90,000</t>
  </si>
  <si>
    <t>$90,001-$100,000</t>
  </si>
  <si>
    <t>$100,001-$110,000</t>
  </si>
  <si>
    <t>$110,001-$120,000</t>
  </si>
  <si>
    <t>$120,001-$130,000</t>
  </si>
  <si>
    <t>$130,001-$140,000</t>
  </si>
  <si>
    <t>$140,001-$150,000</t>
  </si>
  <si>
    <t>$150,001-$160,000</t>
  </si>
  <si>
    <t>$161,001-$170,000</t>
  </si>
  <si>
    <t>$170,001-$180,000</t>
  </si>
  <si>
    <t>$180,001 and Greater</t>
  </si>
  <si>
    <t>Mission-Critical Occupations</t>
  </si>
  <si>
    <t>Slots for Career Development Program</t>
    <phoneticPr fontId="20" type="noConversion"/>
  </si>
  <si>
    <t>Eligible for Career Development Program</t>
    <phoneticPr fontId="20" type="noConversion"/>
  </si>
  <si>
    <t>Applicants for Career Development Program</t>
    <phoneticPr fontId="20" type="noConversion"/>
  </si>
  <si>
    <t>Selections for Career Development Program</t>
    <phoneticPr fontId="20" type="noConversion"/>
  </si>
  <si>
    <t>Upward Mobility to Senior Grade Levels</t>
  </si>
  <si>
    <t>Total Senior Grades</t>
  </si>
  <si>
    <t>Upward Mobility to Management Positions</t>
  </si>
  <si>
    <t>Total Management</t>
  </si>
  <si>
    <t>Executives</t>
    <phoneticPr fontId="20" type="noConversion"/>
  </si>
  <si>
    <t>Managers</t>
    <phoneticPr fontId="20" type="noConversion"/>
  </si>
  <si>
    <t>Supervisors</t>
    <phoneticPr fontId="20" type="noConversion"/>
  </si>
  <si>
    <t>Recognition and Awards</t>
  </si>
  <si>
    <t>Time Off Awards</t>
    <phoneticPr fontId="0" type="noConversion"/>
  </si>
  <si>
    <t xml:space="preserve">Time-Off Awards: 1-10 hours </t>
  </si>
  <si>
    <t>Total Hours</t>
  </si>
  <si>
    <t>Average Hours</t>
  </si>
  <si>
    <t xml:space="preserve">Time-Off Awards: 11-20 hours </t>
  </si>
  <si>
    <t xml:space="preserve">Time-Off Awards: 21-30 hours </t>
  </si>
  <si>
    <t xml:space="preserve">Time-Off Awards: 31-40 hours </t>
  </si>
  <si>
    <t xml:space="preserve">Time-Off Awards:  41 or more hours </t>
  </si>
  <si>
    <t>Cash Awards</t>
    <phoneticPr fontId="0" type="noConversion"/>
  </si>
  <si>
    <t>Cash Awards: $500 and Under</t>
  </si>
  <si>
    <t>Total Amount</t>
  </si>
  <si>
    <t>Average Amount</t>
  </si>
  <si>
    <t>Cash Awards: $501 - $999</t>
  </si>
  <si>
    <t>Cash Awards: $1000 - $1999</t>
  </si>
  <si>
    <t>Cash Awards: $2000 - $2999</t>
  </si>
  <si>
    <t>Cash Awards: $3000 - $3999</t>
  </si>
  <si>
    <t>Cash Awards: $4000 - $4999</t>
  </si>
  <si>
    <t>Cash Awards: $5000 or more</t>
  </si>
  <si>
    <t>Other Awards</t>
    <phoneticPr fontId="0" type="noConversion"/>
  </si>
  <si>
    <t>Quality Step Increases (QSI)</t>
  </si>
  <si>
    <t>Total Benefit</t>
  </si>
  <si>
    <t>Average Benefit</t>
  </si>
  <si>
    <t>Performance Based Pay Increase</t>
  </si>
  <si>
    <t>Referred Applicants</t>
  </si>
  <si>
    <t>2. Professionals</t>
  </si>
  <si>
    <t>3. Technicians</t>
  </si>
  <si>
    <t>4. Sales Workers</t>
  </si>
  <si>
    <t>5. Administrative Support Workers</t>
  </si>
  <si>
    <t>6. Craft Workers</t>
  </si>
  <si>
    <t>7. Operatives</t>
  </si>
  <si>
    <t>8. Laborers and Helpers</t>
  </si>
  <si>
    <t>9. Service Workers</t>
  </si>
  <si>
    <t>SCHEDULE A EMPLOYEES IN PERMANENT WORKFORCE</t>
  </si>
  <si>
    <t xml:space="preserve">Executives
</t>
  </si>
  <si>
    <t xml:space="preserve">Supervisors
</t>
  </si>
  <si>
    <t>Managers</t>
  </si>
  <si>
    <t>$</t>
  </si>
  <si>
    <t>Persons Without Disability</t>
  </si>
  <si>
    <t>EMPLOYEE LOSSES</t>
  </si>
  <si>
    <t>Unknown</t>
  </si>
  <si>
    <t>Convert to Career</t>
  </si>
  <si>
    <t>Separations</t>
  </si>
  <si>
    <t>EMPLOYEE GAINS (Current FY Inclusion Rate)</t>
  </si>
  <si>
    <t>EMPLOYEE LOSSES (Prior FY Inclusion Rate)</t>
  </si>
  <si>
    <t>Total Time-off Awards</t>
  </si>
  <si>
    <t>Total Monetary Awards</t>
  </si>
  <si>
    <t>Time Off Awards 31-40 hours</t>
  </si>
  <si>
    <t>Time Off Awards 40+ hours</t>
  </si>
  <si>
    <t>Quality Step Increases</t>
  </si>
  <si>
    <t>Time Off Awards 11-20 hours</t>
  </si>
  <si>
    <t>Time Off Awards 1-10 hours</t>
  </si>
  <si>
    <t>Time Off Awards 21-30 hours</t>
  </si>
  <si>
    <t>Organizational Component</t>
  </si>
  <si>
    <t>WG-11</t>
  </si>
  <si>
    <t>WG-12</t>
  </si>
  <si>
    <t>WG-13</t>
  </si>
  <si>
    <t>WG-14</t>
  </si>
  <si>
    <t>WG-15</t>
  </si>
  <si>
    <t>Total WG Employees</t>
  </si>
  <si>
    <t>WG-12 to WG-15</t>
  </si>
  <si>
    <t>Total Value</t>
  </si>
  <si>
    <t>Average Value</t>
  </si>
  <si>
    <t xml:space="preserve">All other  (unspecified WG) </t>
  </si>
  <si>
    <t>Permanent Workforce (9/30/2021)</t>
  </si>
  <si>
    <t>GS/GL/GM, SES, AND RELATED GRADES</t>
  </si>
  <si>
    <t>GS 01-04</t>
  </si>
  <si>
    <t>GS 05</t>
  </si>
  <si>
    <t>GS 06</t>
  </si>
  <si>
    <t>GS 07</t>
  </si>
  <si>
    <t>GS 08</t>
  </si>
  <si>
    <t>GS 09</t>
  </si>
  <si>
    <t>GS 10</t>
  </si>
  <si>
    <t>GS 11</t>
  </si>
  <si>
    <t>GS 12</t>
  </si>
  <si>
    <t>GS 13 &amp; above</t>
  </si>
  <si>
    <t>GS 13</t>
  </si>
  <si>
    <t>GS 14</t>
  </si>
  <si>
    <t>GS 15 &amp; above</t>
  </si>
  <si>
    <t>WG, WL, WS and related grades</t>
  </si>
  <si>
    <t>Wg 01-04</t>
  </si>
  <si>
    <t>WG 05</t>
  </si>
  <si>
    <t>WG 06</t>
  </si>
  <si>
    <t>WG 07</t>
  </si>
  <si>
    <t>WG 08</t>
  </si>
  <si>
    <t>WG 09</t>
  </si>
  <si>
    <t>All other WG</t>
  </si>
  <si>
    <t>Total Wage Grade
Employees</t>
  </si>
  <si>
    <t>Total Wage Leader Employees</t>
  </si>
  <si>
    <t>Total Wage Supervisor Employees</t>
  </si>
  <si>
    <t>Merit-Staffing Announcements</t>
  </si>
  <si>
    <t>Voluntarily Identified Applicants</t>
    <phoneticPr fontId="0" type="noConversion"/>
  </si>
  <si>
    <t>Qualified Applicants</t>
  </si>
  <si>
    <t>Selected Applicants</t>
  </si>
  <si>
    <t>Announcements Open to the Public</t>
  </si>
  <si>
    <t>Merit Staffing Announcements</t>
  </si>
  <si>
    <t>Fish &amp; Wildlife Service - Servicewide as of September 30, 2022
Table B2: PERMANENT WORKFORCE BY COMPONENT - Distribution by Disability Status (Participation Rate)</t>
  </si>
  <si>
    <t>Region 1 (Portland, OR)</t>
  </si>
  <si>
    <t>Region 2 (Albuquerque, NM)</t>
  </si>
  <si>
    <t>Region 3 (Bloomington, MN)</t>
  </si>
  <si>
    <t>Region 4 (Atlanta, GA)</t>
  </si>
  <si>
    <t>Region 5 (Hadley, MA)</t>
  </si>
  <si>
    <t>Region 6 (Lakewood, CO)</t>
  </si>
  <si>
    <t>Region 7 (Anchorage, AK)</t>
  </si>
  <si>
    <t>Region 8 (Sacramento, CA)</t>
  </si>
  <si>
    <t>Headquarters</t>
  </si>
  <si>
    <t>Fish &amp; Wildlife Service - Servicewide FY2022
Table B1-1: TOTAL WORKFORCE - Distribution by Disability Status (Participation Rate)</t>
  </si>
  <si>
    <t>Fish &amp; Wildlife Service - Servicewide FY2022
Table B1-2: TOTAL WORKFORCE - Distribution by Disability Status (Inclusion Rate)</t>
  </si>
  <si>
    <t>Fish &amp; Wildlife Service - Servicewide as of September 30, 2022
Table B3: OCCUPATIONAL CATEGORIES - Distribution by Disability (Participation Rate) - Permanent Workforce</t>
  </si>
  <si>
    <t>Fish &amp; Wildlife Service - Servicewide as of September 30, 2022
Table B4GSP: SENIOR PAY &amp; GENERAL SCHEDULE (GS) GRADES - Distribution by Disability (Participation Rate) - Permanent Workforce</t>
  </si>
  <si>
    <t>Fish &amp; Wildlife Service - Servicewide as of September 30, 2022
Table B4GST: SENIOR PAY &amp; GENERAL SCHEDULE (GS) GRADES - Distribution by Disability (Participation Rate) - Temporary Workforce</t>
  </si>
  <si>
    <t>Fish &amp; Wildlife Service - Servicewide as of September 30, 2022
Table B4WGP: Federal Wage System (WG/WL/WS) GRADES - Distribution by Disability (Participation Rate) - Permanent Workforce</t>
  </si>
  <si>
    <t>Fish &amp; Wildlife Service - Servicewide as of September 30, 2022
Table B4WGT: Federal Wage System (WG/WL/WS) GRADES - Distribution by Disability (Participation Rate) - Temporary Workforce</t>
  </si>
  <si>
    <t>Fish &amp; Wildlife Service - Servicewide as of September 30, 2022
Table B5P: SALARY - Distribution by Disability (Participation Rate) - Permanent Workforce</t>
  </si>
  <si>
    <t>Fish &amp; Wildlife Service - Servicewide as of September 30, 2022
Table B5T: SALARY - Distribution by Disability (Participation Rate) - Temporary Workforce</t>
  </si>
  <si>
    <t>Fish &amp; Wildlife Service - Servicewide as of September 30, 2022
Table B6P (0401): MISSION-CRITICAL OCCUPATIONS - Distribution by Disability (Participation Rate) - Permanent Workforce</t>
  </si>
  <si>
    <t>Gen Natural Resources Mgmt &amp; Bio Sciences/0401</t>
  </si>
  <si>
    <t>GS-15 and above</t>
  </si>
  <si>
    <t>GS-14</t>
  </si>
  <si>
    <t>GS-13</t>
  </si>
  <si>
    <t>GS-12</t>
  </si>
  <si>
    <t>GS-11</t>
  </si>
  <si>
    <t>GS-09</t>
  </si>
  <si>
    <t>GS-07-05</t>
  </si>
  <si>
    <t>Fish &amp; Wildlife Service - Servicewide as of September 30, 2022
Table B6P (0404): MISSION-CRITICAL OCCUPATIONS - Distribution by Disability (Participation Rate) - Permanent Workforce</t>
  </si>
  <si>
    <t>Biological Science Technician/0404</t>
  </si>
  <si>
    <t>GS-09-08</t>
  </si>
  <si>
    <t>GS-07</t>
  </si>
  <si>
    <t>GS-06</t>
  </si>
  <si>
    <t>GS-05-01</t>
  </si>
  <si>
    <t>Fish &amp; Wildlife Service - Servicewide as of September 30, 2022
Table B6P (0480): MISSION-CRITICAL OCCUPATIONS - Distribution by Disability (Participation Rate) - Permanent Workforce</t>
  </si>
  <si>
    <t>Fish and Wildlife Administration/0480</t>
  </si>
  <si>
    <t>Fish &amp; Wildlife Service - Servicewide as of September 30, 2022
Table B6P (0482): MISSION-CRITICAL OCCUPATIONS - Distribution by Disability (Participation Rate) - Permanent Workforce</t>
  </si>
  <si>
    <t>Fish Biology/0482</t>
  </si>
  <si>
    <t>GS-14 and above</t>
  </si>
  <si>
    <t>Fish &amp; Wildlife Service - Servicewide as of September 30, 2022
Table B6P (0485): MISSION-CRITICAL OCCUPATIONS - Distribution by Disability (Participation Rate) - Permanent Workforce</t>
  </si>
  <si>
    <t>Wildlife Refuge Management/0485</t>
  </si>
  <si>
    <t>Fish &amp; Wildlife Service - Servicewide as of September 30, 2022
Table B6P (0486): MISSION-CRITICAL OCCUPATIONS - Distribution by Disability (Participation Rate) - Permanent Workforce</t>
  </si>
  <si>
    <t>Wildlife Biology/0486</t>
  </si>
  <si>
    <t>Fish &amp; Wildlife Service - Servicewide as of September 30, 2022
Table B6P (1811): MISSION-CRITICAL OCCUPATIONS - Distribution by Disability (Participation Rate) - Permanent Workforce</t>
  </si>
  <si>
    <t>Criminal Investigating/1811</t>
  </si>
  <si>
    <t>GL-09-05</t>
  </si>
  <si>
    <t>Fish &amp; Wildlife Service - Servicewide as of September 30, 2022
Table B6P (1801LE): MISSION-CRITICAL OCCUPATIONS - Distribution by Disability (Participation Rate) - Permanent Workforce</t>
  </si>
  <si>
    <t>Refuge LE, Land Mgmt LE &amp; Conservation LE/0025LE &amp; 1801LE</t>
  </si>
  <si>
    <t>Fish &amp; Wildlife Service - Servicewide as of September 30, 2022
Table B6T (0401): MISSION-CRITICAL OCCUPATIONS - Distribution by Disability (Participation Rate) - Temporary Workforce</t>
  </si>
  <si>
    <t>GS-12 and above</t>
  </si>
  <si>
    <t>Fish &amp; Wildlife Service - Servicewide as of September 30, 2022
Table B6T (0404): MISSION-CRITICAL OCCUPATIONS - Distribution by Disability (Participation Rate) - Temporary Workforce</t>
  </si>
  <si>
    <t>GS-08</t>
  </si>
  <si>
    <t>GS-05</t>
  </si>
  <si>
    <t>GS-04-01</t>
  </si>
  <si>
    <t>Fish &amp; Wildlife Service - Servicewide as of September 30, 2022
Table B6T (0480): MISSION-CRITICAL OCCUPATIONS - Distribution by Disability (Participation Rate) - Temporary Workforce</t>
  </si>
  <si>
    <t>Fish &amp; Wildlife Service - Servicewide as of September 30, 2022
Table B6T (0482): MISSION-CRITICAL OCCUPATIONS - Distribution by Disability (Participation Rate) - Temporary Workforce</t>
  </si>
  <si>
    <t>GS-09-05</t>
  </si>
  <si>
    <t>Fish &amp; Wildlife Service - Servicewide as of September 30, 2022
Table B6T (0485): MISSION-CRITICAL OCCUPATIONS - Distribution by Disability (Participation Rate) - Temporary Workforce</t>
  </si>
  <si>
    <t>Fish &amp; Wildlife Service - Servicewide as of September 30, 2022
Table B6T (0486): MISSION-CRITICAL OCCUPATIONS - Distribution by Disability (Participation Rate) - Temporary Workforce</t>
  </si>
  <si>
    <t>Fish &amp; Wildlife Service - Servicewide as of September 30, 2022
Table B6T (1811): MISSION-CRITICAL OCCUPATIONS - Distribution by Disability (Participation Rate) - Temporary Workforce</t>
  </si>
  <si>
    <t>Fish &amp; Wildlife Service - Servicewide as of September 30, 2022
Table B6T (1801LE): MISSION-CRITICAL OCCUPATIONS - Distribution by Disability (Participation Rate) - Temporary Workforce</t>
  </si>
  <si>
    <t xml:space="preserve">GS15_and_above or Equivalent:  </t>
  </si>
  <si>
    <t>Fish &amp; Wildlife Service - Servicewide FY2022
Table B7 (GS15_and_above): SENIOR GRADE LEVELS - Distribution by Disability (Participation Rate) - Permanent Workforce</t>
  </si>
  <si>
    <t xml:space="preserve">GS14 or Equivalent:  </t>
  </si>
  <si>
    <t>Fish &amp; Wildlife Service - Servicewide FY2022
Table B7 (GS14): SENIOR GRADE LEVELS - Distribution by Disability (Participation Rate) - Permanent Workforce</t>
  </si>
  <si>
    <t xml:space="preserve">GS13 or Equivalent:  </t>
  </si>
  <si>
    <t>Fish &amp; Wildlife Service - Servicewide FY2022
Table B7 (GS13): SENIOR GRADE LEVELS - Distribution by Disability (Participation Rate) - Permanent Workforce</t>
  </si>
  <si>
    <t>Career Development Program (Stepping Up to Leadership cohorts 41 &amp; 42)</t>
  </si>
  <si>
    <t>Fish &amp; Wildlife Service - Servicewide FY2022
Table B8: MANAGEMENT POSITIONS - Distribution by Disability (Participation Rate) - Permanent Workforce</t>
  </si>
  <si>
    <t>Fish &amp; Wildlife Service - Servicewide FY2022
Table B9-1: EMPLOYEE RECOGNITION AND AWARDS  - Distribution by Disability (Participation Rate) - Permanent Workforce</t>
  </si>
  <si>
    <t>Fish &amp; Wildlife Service - Servicewide FY2022
Table B9-2: EMPLOYEE RECOGNITION AND AWARDS  - Distribution by Disability (Inclusion Rate) - Permanent Workforce</t>
  </si>
  <si>
    <t>WS &amp; WB</t>
  </si>
  <si>
    <t>GS-08-07</t>
  </si>
  <si>
    <t>GS-1 to GS-10</t>
  </si>
  <si>
    <t>WG-1 to WG-11</t>
  </si>
  <si>
    <t>Career Development Program (Advanced Leadership Development Program cohort 20)</t>
  </si>
  <si>
    <t>Career Development Program (SES Candidate Development Program cohort 21)</t>
  </si>
  <si>
    <t>No Disability (05)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</si>
</sst>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0"/>
      <color indexed="8"/>
      <name val="Arial"/>
      <family val="2"/>
    </font>
    <font>
      <sz val="8"/>
      <color indexed="8"/>
      <name val="Verdan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5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thick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2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</cellStyleXfs>
  <cellXfs count="701">
    <xf numFmtId="0" fontId="0" fillId="0" borderId="0" xfId="0"/>
    <xf numFmtId="0" fontId="1" fillId="2" borderId="0" xfId="0" applyFont="1" applyFill="1"/>
    <xf numFmtId="0" fontId="6" fillId="0" borderId="0" xfId="0" applyFont="1"/>
    <xf numFmtId="0" fontId="4" fillId="2" borderId="0" xfId="0" applyFont="1" applyFill="1"/>
    <xf numFmtId="0" fontId="16" fillId="0" borderId="0" xfId="0" applyFont="1"/>
    <xf numFmtId="0" fontId="0" fillId="0" borderId="0" xfId="0" applyAlignment="1">
      <alignment wrapText="1"/>
    </xf>
    <xf numFmtId="10" fontId="0" fillId="0" borderId="0" xfId="0" applyNumberFormat="1"/>
    <xf numFmtId="0" fontId="15" fillId="0" borderId="0" xfId="0" applyFont="1"/>
    <xf numFmtId="0" fontId="7" fillId="0" borderId="0" xfId="0" applyFont="1"/>
    <xf numFmtId="0" fontId="12" fillId="2" borderId="6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9" fontId="12" fillId="2" borderId="9" xfId="1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22" fillId="0" borderId="0" xfId="0" applyFont="1"/>
    <xf numFmtId="0" fontId="23" fillId="0" borderId="0" xfId="0" applyFont="1" applyAlignment="1">
      <alignment wrapText="1"/>
    </xf>
    <xf numFmtId="9" fontId="12" fillId="2" borderId="6" xfId="1" applyFont="1" applyFill="1" applyBorder="1" applyAlignment="1">
      <alignment horizontal="center" vertical="top" wrapText="1"/>
    </xf>
    <xf numFmtId="0" fontId="14" fillId="2" borderId="0" xfId="0" applyFont="1" applyFill="1"/>
    <xf numFmtId="0" fontId="12" fillId="2" borderId="20" xfId="0" applyFont="1" applyFill="1" applyBorder="1" applyAlignment="1">
      <alignment horizontal="center" vertical="top" wrapText="1"/>
    </xf>
    <xf numFmtId="0" fontId="24" fillId="0" borderId="47" xfId="0" applyFont="1" applyBorder="1" applyAlignment="1" applyProtection="1">
      <alignment horizontal="center" vertical="center" wrapText="1"/>
      <protection locked="0"/>
    </xf>
    <xf numFmtId="0" fontId="26" fillId="2" borderId="0" xfId="0" applyFont="1" applyFill="1"/>
    <xf numFmtId="0" fontId="1" fillId="4" borderId="0" xfId="0" applyFont="1" applyFill="1"/>
    <xf numFmtId="0" fontId="22" fillId="0" borderId="0" xfId="0" applyFont="1" applyAlignment="1">
      <alignment horizontal="center" vertical="center"/>
    </xf>
    <xf numFmtId="0" fontId="9" fillId="2" borderId="31" xfId="0" applyFont="1" applyFill="1" applyBorder="1" applyAlignment="1">
      <alignment horizontal="center" vertical="top" wrapText="1"/>
    </xf>
    <xf numFmtId="0" fontId="9" fillId="2" borderId="2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44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3" fontId="6" fillId="0" borderId="54" xfId="0" applyNumberFormat="1" applyFont="1" applyBorder="1" applyAlignment="1">
      <alignment horizontal="center" vertical="top"/>
    </xf>
    <xf numFmtId="10" fontId="6" fillId="3" borderId="24" xfId="0" applyNumberFormat="1" applyFont="1" applyFill="1" applyBorder="1" applyAlignment="1">
      <alignment horizontal="center" vertical="top"/>
    </xf>
    <xf numFmtId="3" fontId="6" fillId="3" borderId="23" xfId="0" applyNumberFormat="1" applyFont="1" applyFill="1" applyBorder="1" applyAlignment="1">
      <alignment horizontal="center" vertical="top"/>
    </xf>
    <xf numFmtId="10" fontId="6" fillId="3" borderId="44" xfId="0" applyNumberFormat="1" applyFont="1" applyFill="1" applyBorder="1" applyAlignment="1">
      <alignment horizontal="center" vertical="top"/>
    </xf>
    <xf numFmtId="3" fontId="6" fillId="3" borderId="55" xfId="0" applyNumberFormat="1" applyFont="1" applyFill="1" applyBorder="1" applyAlignment="1">
      <alignment horizontal="center" vertical="top"/>
    </xf>
    <xf numFmtId="0" fontId="15" fillId="3" borderId="24" xfId="0" applyFont="1" applyFill="1" applyBorder="1" applyAlignment="1">
      <alignment horizontal="center" vertical="top"/>
    </xf>
    <xf numFmtId="0" fontId="15" fillId="3" borderId="23" xfId="0" applyFont="1" applyFill="1" applyBorder="1" applyAlignment="1">
      <alignment horizontal="center" vertical="top"/>
    </xf>
    <xf numFmtId="0" fontId="15" fillId="3" borderId="57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21" fillId="0" borderId="59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/>
    </xf>
    <xf numFmtId="1" fontId="9" fillId="0" borderId="26" xfId="0" applyNumberFormat="1" applyFont="1" applyBorder="1" applyAlignment="1">
      <alignment horizontal="center" vertical="top" wrapText="1"/>
    </xf>
    <xf numFmtId="0" fontId="12" fillId="0" borderId="59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9" fontId="12" fillId="0" borderId="69" xfId="1" applyFont="1" applyFill="1" applyBorder="1" applyAlignment="1">
      <alignment horizontal="center" vertical="top" wrapText="1"/>
    </xf>
    <xf numFmtId="0" fontId="9" fillId="2" borderId="50" xfId="0" applyFont="1" applyFill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21" fillId="0" borderId="23" xfId="0" applyFont="1" applyBorder="1" applyAlignment="1">
      <alignment horizontal="center" vertical="center" wrapText="1"/>
    </xf>
    <xf numFmtId="3" fontId="6" fillId="0" borderId="54" xfId="0" applyNumberFormat="1" applyFont="1" applyBorder="1" applyAlignment="1">
      <alignment horizontal="center" vertical="center"/>
    </xf>
    <xf numFmtId="10" fontId="6" fillId="3" borderId="24" xfId="0" applyNumberFormat="1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 vertical="center"/>
    </xf>
    <xf numFmtId="10" fontId="6" fillId="3" borderId="44" xfId="0" applyNumberFormat="1" applyFont="1" applyFill="1" applyBorder="1" applyAlignment="1">
      <alignment horizontal="center" vertical="center"/>
    </xf>
    <xf numFmtId="3" fontId="6" fillId="3" borderId="55" xfId="0" applyNumberFormat="1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57" xfId="0" applyFont="1" applyFill="1" applyBorder="1" applyAlignment="1">
      <alignment horizontal="center" vertical="center"/>
    </xf>
    <xf numFmtId="0" fontId="1" fillId="0" borderId="0" xfId="0" applyFont="1"/>
    <xf numFmtId="0" fontId="12" fillId="2" borderId="23" xfId="0" applyFont="1" applyFill="1" applyBorder="1" applyAlignment="1">
      <alignment horizontal="center" vertical="top" wrapText="1"/>
    </xf>
    <xf numFmtId="0" fontId="9" fillId="2" borderId="54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top" wrapText="1"/>
    </xf>
    <xf numFmtId="0" fontId="9" fillId="2" borderId="57" xfId="0" applyFont="1" applyFill="1" applyBorder="1" applyAlignment="1">
      <alignment horizontal="center" vertical="top" wrapText="1"/>
    </xf>
    <xf numFmtId="0" fontId="3" fillId="2" borderId="70" xfId="0" applyFont="1" applyFill="1" applyBorder="1" applyAlignment="1">
      <alignment horizontal="center" vertical="top" wrapText="1"/>
    </xf>
    <xf numFmtId="0" fontId="12" fillId="2" borderId="33" xfId="0" applyFont="1" applyFill="1" applyBorder="1" applyAlignment="1">
      <alignment horizontal="center" vertical="top" wrapText="1"/>
    </xf>
    <xf numFmtId="10" fontId="9" fillId="2" borderId="0" xfId="1" applyNumberFormat="1" applyFont="1" applyFill="1" applyBorder="1" applyAlignment="1">
      <alignment horizontal="center" vertical="top" wrapText="1"/>
    </xf>
    <xf numFmtId="10" fontId="9" fillId="0" borderId="0" xfId="1" applyNumberFormat="1" applyFont="1" applyFill="1" applyBorder="1" applyAlignment="1">
      <alignment horizontal="center" vertical="top" wrapText="1"/>
    </xf>
    <xf numFmtId="10" fontId="9" fillId="2" borderId="56" xfId="1" applyNumberFormat="1" applyFont="1" applyFill="1" applyBorder="1" applyAlignment="1">
      <alignment horizontal="center" vertical="top" wrapText="1"/>
    </xf>
    <xf numFmtId="0" fontId="12" fillId="2" borderId="59" xfId="0" applyFont="1" applyFill="1" applyBorder="1" applyAlignment="1">
      <alignment horizontal="center" vertical="top" wrapText="1"/>
    </xf>
    <xf numFmtId="1" fontId="9" fillId="2" borderId="50" xfId="0" applyNumberFormat="1" applyFont="1" applyFill="1" applyBorder="1" applyAlignment="1">
      <alignment horizontal="center" vertical="top" wrapText="1"/>
    </xf>
    <xf numFmtId="1" fontId="9" fillId="2" borderId="6" xfId="0" applyNumberFormat="1" applyFont="1" applyFill="1" applyBorder="1" applyAlignment="1">
      <alignment horizontal="center" vertical="top" wrapText="1"/>
    </xf>
    <xf numFmtId="1" fontId="9" fillId="2" borderId="7" xfId="0" applyNumberFormat="1" applyFont="1" applyFill="1" applyBorder="1" applyAlignment="1">
      <alignment horizontal="center" vertical="top" wrapText="1"/>
    </xf>
    <xf numFmtId="3" fontId="9" fillId="2" borderId="27" xfId="0" applyNumberFormat="1" applyFont="1" applyFill="1" applyBorder="1" applyAlignment="1">
      <alignment horizontal="center" vertical="top" wrapText="1"/>
    </xf>
    <xf numFmtId="3" fontId="9" fillId="2" borderId="6" xfId="0" applyNumberFormat="1" applyFont="1" applyFill="1" applyBorder="1" applyAlignment="1">
      <alignment horizontal="center" vertical="top" wrapText="1"/>
    </xf>
    <xf numFmtId="3" fontId="9" fillId="2" borderId="50" xfId="0" applyNumberFormat="1" applyFont="1" applyFill="1" applyBorder="1" applyAlignment="1">
      <alignment horizontal="center" vertical="top" wrapText="1"/>
    </xf>
    <xf numFmtId="3" fontId="9" fillId="2" borderId="7" xfId="0" applyNumberFormat="1" applyFont="1" applyFill="1" applyBorder="1" applyAlignment="1">
      <alignment horizontal="center" vertical="top" wrapText="1"/>
    </xf>
    <xf numFmtId="0" fontId="12" fillId="2" borderId="45" xfId="0" applyFont="1" applyFill="1" applyBorder="1" applyAlignment="1">
      <alignment horizontal="center" vertical="top" wrapText="1"/>
    </xf>
    <xf numFmtId="0" fontId="27" fillId="3" borderId="24" xfId="0" applyFont="1" applyFill="1" applyBorder="1" applyAlignment="1">
      <alignment horizontal="center" vertical="top" wrapText="1"/>
    </xf>
    <xf numFmtId="0" fontId="27" fillId="3" borderId="23" xfId="0" applyFont="1" applyFill="1" applyBorder="1" applyAlignment="1">
      <alignment horizontal="center" vertical="top" wrapText="1"/>
    </xf>
    <xf numFmtId="0" fontId="27" fillId="3" borderId="44" xfId="0" applyFont="1" applyFill="1" applyBorder="1" applyAlignment="1">
      <alignment horizontal="center" vertical="top" wrapText="1"/>
    </xf>
    <xf numFmtId="0" fontId="27" fillId="3" borderId="55" xfId="0" applyFont="1" applyFill="1" applyBorder="1" applyAlignment="1">
      <alignment horizontal="center" vertical="top" wrapText="1"/>
    </xf>
    <xf numFmtId="0" fontId="27" fillId="3" borderId="57" xfId="0" applyFont="1" applyFill="1" applyBorder="1" applyAlignment="1">
      <alignment horizontal="center" vertical="top" wrapText="1"/>
    </xf>
    <xf numFmtId="0" fontId="27" fillId="3" borderId="86" xfId="0" applyFont="1" applyFill="1" applyBorder="1" applyAlignment="1">
      <alignment horizontal="center" vertical="top" wrapText="1"/>
    </xf>
    <xf numFmtId="0" fontId="27" fillId="3" borderId="62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" fillId="2" borderId="86" xfId="0" applyFont="1" applyFill="1" applyBorder="1"/>
    <xf numFmtId="0" fontId="12" fillId="0" borderId="66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center" wrapText="1"/>
    </xf>
    <xf numFmtId="0" fontId="24" fillId="0" borderId="88" xfId="0" applyFont="1" applyBorder="1" applyAlignment="1" applyProtection="1">
      <alignment horizontal="center" vertical="center" wrapText="1"/>
      <protection locked="0"/>
    </xf>
    <xf numFmtId="0" fontId="12" fillId="2" borderId="61" xfId="0" applyFont="1" applyFill="1" applyBorder="1" applyAlignment="1">
      <alignment horizontal="center" vertical="top" wrapText="1"/>
    </xf>
    <xf numFmtId="9" fontId="9" fillId="0" borderId="61" xfId="0" applyNumberFormat="1" applyFont="1" applyBorder="1" applyAlignment="1">
      <alignment horizontal="center" vertical="center" wrapText="1"/>
    </xf>
    <xf numFmtId="9" fontId="9" fillId="4" borderId="111" xfId="0" applyNumberFormat="1" applyFont="1" applyFill="1" applyBorder="1" applyAlignment="1">
      <alignment horizontal="center" vertical="center" wrapText="1"/>
    </xf>
    <xf numFmtId="10" fontId="22" fillId="4" borderId="112" xfId="0" applyNumberFormat="1" applyFont="1" applyFill="1" applyBorder="1" applyAlignment="1">
      <alignment horizontal="center" vertical="center" wrapText="1"/>
    </xf>
    <xf numFmtId="10" fontId="14" fillId="4" borderId="113" xfId="1" applyNumberFormat="1" applyFont="1" applyFill="1" applyBorder="1" applyAlignment="1">
      <alignment horizontal="center" vertical="center" wrapText="1"/>
    </xf>
    <xf numFmtId="9" fontId="12" fillId="4" borderId="88" xfId="1" applyFont="1" applyFill="1" applyBorder="1" applyAlignment="1">
      <alignment horizontal="center" vertical="center" wrapText="1"/>
    </xf>
    <xf numFmtId="2" fontId="2" fillId="6" borderId="115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1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2" xfId="3" applyNumberFormat="1" applyFont="1" applyFill="1" applyBorder="1" applyAlignment="1" applyProtection="1">
      <alignment horizontal="center" vertical="center" wrapText="1"/>
      <protection locked="0"/>
    </xf>
    <xf numFmtId="2" fontId="9" fillId="2" borderId="50" xfId="0" applyNumberFormat="1" applyFont="1" applyFill="1" applyBorder="1" applyAlignment="1">
      <alignment horizontal="center" vertical="top" wrapText="1"/>
    </xf>
    <xf numFmtId="2" fontId="9" fillId="2" borderId="11" xfId="0" applyNumberFormat="1" applyFont="1" applyFill="1" applyBorder="1" applyAlignment="1">
      <alignment horizontal="center" vertical="top" wrapText="1"/>
    </xf>
    <xf numFmtId="2" fontId="9" fillId="2" borderId="6" xfId="0" applyNumberFormat="1" applyFont="1" applyFill="1" applyBorder="1" applyAlignment="1">
      <alignment horizontal="center" vertical="top" wrapText="1"/>
    </xf>
    <xf numFmtId="2" fontId="9" fillId="2" borderId="20" xfId="0" applyNumberFormat="1" applyFont="1" applyFill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center" vertical="top" wrapText="1"/>
    </xf>
    <xf numFmtId="2" fontId="9" fillId="2" borderId="7" xfId="0" applyNumberFormat="1" applyFont="1" applyFill="1" applyBorder="1" applyAlignment="1">
      <alignment horizontal="center" vertical="top" wrapText="1"/>
    </xf>
    <xf numFmtId="2" fontId="9" fillId="2" borderId="29" xfId="1" applyNumberFormat="1" applyFont="1" applyFill="1" applyBorder="1" applyAlignment="1">
      <alignment horizontal="center" vertical="top" wrapText="1"/>
    </xf>
    <xf numFmtId="2" fontId="9" fillId="2" borderId="32" xfId="1" applyNumberFormat="1" applyFont="1" applyFill="1" applyBorder="1" applyAlignment="1">
      <alignment horizontal="center" vertical="top" wrapText="1"/>
    </xf>
    <xf numFmtId="2" fontId="9" fillId="2" borderId="33" xfId="1" applyNumberFormat="1" applyFont="1" applyFill="1" applyBorder="1" applyAlignment="1">
      <alignment horizontal="center" vertical="top" wrapText="1"/>
    </xf>
    <xf numFmtId="2" fontId="9" fillId="2" borderId="45" xfId="1" applyNumberFormat="1" applyFont="1" applyFill="1" applyBorder="1" applyAlignment="1">
      <alignment horizontal="center" vertical="top" wrapText="1"/>
    </xf>
    <xf numFmtId="2" fontId="9" fillId="2" borderId="34" xfId="1" applyNumberFormat="1" applyFont="1" applyFill="1" applyBorder="1" applyAlignment="1">
      <alignment horizontal="center" vertical="top" wrapText="1"/>
    </xf>
    <xf numFmtId="2" fontId="2" fillId="6" borderId="116" xfId="3" applyNumberFormat="1" applyFont="1" applyFill="1" applyBorder="1" applyAlignment="1" applyProtection="1">
      <alignment horizontal="center" vertical="center" wrapText="1"/>
      <protection locked="0"/>
    </xf>
    <xf numFmtId="2" fontId="9" fillId="2" borderId="78" xfId="1" applyNumberFormat="1" applyFont="1" applyFill="1" applyBorder="1" applyAlignment="1">
      <alignment horizontal="center" vertical="top" wrapText="1"/>
    </xf>
    <xf numFmtId="2" fontId="2" fillId="6" borderId="36" xfId="3" applyNumberFormat="1" applyFont="1" applyFill="1" applyBorder="1" applyAlignment="1" applyProtection="1">
      <alignment horizontal="center" vertical="center" wrapText="1"/>
      <protection locked="0"/>
    </xf>
    <xf numFmtId="2" fontId="9" fillId="2" borderId="28" xfId="1" applyNumberFormat="1" applyFont="1" applyFill="1" applyBorder="1" applyAlignment="1">
      <alignment horizontal="center" vertical="top" wrapText="1"/>
    </xf>
    <xf numFmtId="2" fontId="2" fillId="6" borderId="117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118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19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86" xfId="0" applyFont="1" applyBorder="1" applyAlignment="1">
      <alignment horizontal="center" vertical="top" wrapText="1"/>
    </xf>
    <xf numFmtId="2" fontId="2" fillId="6" borderId="35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2" borderId="39" xfId="1" applyNumberFormat="1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vertical="top" wrapText="1"/>
    </xf>
    <xf numFmtId="2" fontId="2" fillId="6" borderId="123" xfId="3" applyNumberFormat="1" applyFont="1" applyFill="1" applyBorder="1" applyAlignment="1" applyProtection="1">
      <alignment horizontal="center" vertical="center" wrapText="1"/>
      <protection locked="0"/>
    </xf>
    <xf numFmtId="2" fontId="9" fillId="2" borderId="27" xfId="0" applyNumberFormat="1" applyFont="1" applyFill="1" applyBorder="1" applyAlignment="1">
      <alignment horizontal="center" vertical="top" wrapText="1"/>
    </xf>
    <xf numFmtId="2" fontId="2" fillId="6" borderId="116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124" xfId="0" applyNumberFormat="1" applyFont="1" applyFill="1" applyBorder="1" applyAlignment="1">
      <alignment horizontal="center" vertical="top" wrapText="1"/>
    </xf>
    <xf numFmtId="2" fontId="2" fillId="6" borderId="125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51" xfId="3" applyNumberFormat="1" applyFont="1" applyFill="1" applyBorder="1" applyAlignment="1" applyProtection="1">
      <alignment horizontal="center" vertical="center" wrapText="1"/>
      <protection locked="0"/>
    </xf>
    <xf numFmtId="3" fontId="9" fillId="0" borderId="126" xfId="0" applyNumberFormat="1" applyFont="1" applyBorder="1" applyAlignment="1">
      <alignment horizontal="center" vertical="top" wrapText="1"/>
    </xf>
    <xf numFmtId="1" fontId="9" fillId="2" borderId="20" xfId="0" applyNumberFormat="1" applyFont="1" applyFill="1" applyBorder="1" applyAlignment="1">
      <alignment horizontal="center" vertical="top" wrapText="1"/>
    </xf>
    <xf numFmtId="1" fontId="9" fillId="2" borderId="11" xfId="0" applyNumberFormat="1" applyFont="1" applyFill="1" applyBorder="1" applyAlignment="1">
      <alignment horizontal="center" vertical="top" wrapText="1"/>
    </xf>
    <xf numFmtId="2" fontId="2" fillId="6" borderId="127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14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28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08" xfId="3" applyNumberFormat="1" applyFont="1" applyFill="1" applyBorder="1" applyAlignment="1" applyProtection="1">
      <alignment horizontal="center" vertical="center" wrapText="1"/>
      <protection locked="0"/>
    </xf>
    <xf numFmtId="10" fontId="9" fillId="2" borderId="92" xfId="1" applyNumberFormat="1" applyFont="1" applyFill="1" applyBorder="1" applyAlignment="1">
      <alignment horizontal="center" vertical="top" wrapText="1"/>
    </xf>
    <xf numFmtId="10" fontId="9" fillId="0" borderId="92" xfId="1" applyNumberFormat="1" applyFont="1" applyFill="1" applyBorder="1" applyAlignment="1">
      <alignment horizontal="center" vertical="top" wrapText="1"/>
    </xf>
    <xf numFmtId="10" fontId="9" fillId="2" borderId="98" xfId="1" applyNumberFormat="1" applyFont="1" applyFill="1" applyBorder="1" applyAlignment="1">
      <alignment horizontal="center" vertical="top" wrapText="1"/>
    </xf>
    <xf numFmtId="2" fontId="2" fillId="6" borderId="129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130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0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29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31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56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32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16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06" xfId="3" applyNumberFormat="1" applyFont="1" applyFill="1" applyBorder="1" applyAlignment="1" applyProtection="1">
      <alignment horizontal="center" vertical="center" wrapText="1"/>
      <protection locked="0"/>
    </xf>
    <xf numFmtId="3" fontId="9" fillId="2" borderId="20" xfId="0" applyNumberFormat="1" applyFont="1" applyFill="1" applyBorder="1" applyAlignment="1">
      <alignment horizontal="center" vertical="top" wrapText="1"/>
    </xf>
    <xf numFmtId="3" fontId="9" fillId="2" borderId="11" xfId="0" applyNumberFormat="1" applyFont="1" applyFill="1" applyBorder="1" applyAlignment="1">
      <alignment horizontal="center" vertical="top" wrapText="1"/>
    </xf>
    <xf numFmtId="3" fontId="9" fillId="0" borderId="133" xfId="0" applyNumberFormat="1" applyFont="1" applyBorder="1" applyAlignment="1">
      <alignment horizontal="center" vertical="top" wrapText="1"/>
    </xf>
    <xf numFmtId="2" fontId="2" fillId="6" borderId="134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35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28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36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53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37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38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39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81" xfId="0" applyFont="1" applyFill="1" applyBorder="1" applyAlignment="1">
      <alignment horizontal="center" vertical="top" wrapText="1"/>
    </xf>
    <xf numFmtId="0" fontId="12" fillId="0" borderId="101" xfId="0" applyFont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65" xfId="0" applyFont="1" applyFill="1" applyBorder="1" applyAlignment="1">
      <alignment horizontal="center" vertical="top" wrapText="1"/>
    </xf>
    <xf numFmtId="0" fontId="9" fillId="0" borderId="109" xfId="0" applyFont="1" applyBorder="1" applyAlignment="1">
      <alignment horizontal="center" vertical="top" wrapText="1"/>
    </xf>
    <xf numFmtId="0" fontId="9" fillId="2" borderId="74" xfId="0" applyFont="1" applyFill="1" applyBorder="1" applyAlignment="1">
      <alignment horizontal="center" vertical="top" wrapText="1"/>
    </xf>
    <xf numFmtId="0" fontId="9" fillId="2" borderId="68" xfId="0" applyFont="1" applyFill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2" fontId="2" fillId="6" borderId="140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141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42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43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44" xfId="3" applyNumberFormat="1" applyFont="1" applyFill="1" applyBorder="1" applyAlignment="1" applyProtection="1">
      <alignment horizontal="center" vertical="center" wrapText="1"/>
      <protection locked="0"/>
    </xf>
    <xf numFmtId="1" fontId="9" fillId="2" borderId="145" xfId="0" applyNumberFormat="1" applyFont="1" applyFill="1" applyBorder="1" applyAlignment="1">
      <alignment horizontal="center" vertical="top" wrapText="1"/>
    </xf>
    <xf numFmtId="0" fontId="24" fillId="0" borderId="111" xfId="0" applyFont="1" applyBorder="1" applyAlignment="1" applyProtection="1">
      <alignment horizontal="center" vertical="center" wrapText="1"/>
      <protection locked="0"/>
    </xf>
    <xf numFmtId="0" fontId="24" fillId="0" borderId="113" xfId="0" applyFont="1" applyBorder="1" applyAlignment="1" applyProtection="1">
      <alignment horizontal="center" vertical="center" wrapText="1"/>
      <protection locked="0"/>
    </xf>
    <xf numFmtId="0" fontId="24" fillId="0" borderId="146" xfId="0" applyFont="1" applyBorder="1" applyAlignment="1" applyProtection="1">
      <alignment horizontal="center" vertical="center" wrapText="1"/>
      <protection locked="0"/>
    </xf>
    <xf numFmtId="0" fontId="24" fillId="0" borderId="89" xfId="0" applyFont="1" applyBorder="1" applyAlignment="1" applyProtection="1">
      <alignment horizontal="center" vertical="center" wrapText="1"/>
      <protection locked="0"/>
    </xf>
    <xf numFmtId="2" fontId="2" fillId="6" borderId="6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6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50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8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48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91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64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61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61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49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83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84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82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49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59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59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30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42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40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41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50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147" xfId="0" applyFont="1" applyBorder="1" applyAlignment="1" applyProtection="1">
      <alignment horizontal="center" vertical="center" wrapText="1"/>
      <protection locked="0"/>
    </xf>
    <xf numFmtId="0" fontId="24" fillId="0" borderId="151" xfId="0" applyFont="1" applyBorder="1" applyAlignment="1" applyProtection="1">
      <alignment horizontal="center" vertical="center" wrapText="1"/>
      <protection locked="0"/>
    </xf>
    <xf numFmtId="0" fontId="24" fillId="0" borderId="77" xfId="0" applyFont="1" applyBorder="1" applyAlignment="1" applyProtection="1">
      <alignment horizontal="center" vertical="center" wrapText="1"/>
      <protection locked="0"/>
    </xf>
    <xf numFmtId="0" fontId="24" fillId="0" borderId="75" xfId="0" applyFont="1" applyBorder="1" applyAlignment="1" applyProtection="1">
      <alignment horizontal="center" vertical="center" wrapText="1"/>
      <protection locked="0"/>
    </xf>
    <xf numFmtId="0" fontId="24" fillId="0" borderId="107" xfId="0" applyFont="1" applyBorder="1" applyAlignment="1" applyProtection="1">
      <alignment horizontal="center" vertical="center" wrapText="1"/>
      <protection locked="0"/>
    </xf>
    <xf numFmtId="0" fontId="3" fillId="2" borderId="85" xfId="0" applyFont="1" applyFill="1" applyBorder="1" applyAlignment="1">
      <alignment horizontal="center" vertical="top" wrapText="1"/>
    </xf>
    <xf numFmtId="0" fontId="6" fillId="4" borderId="8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4" fillId="0" borderId="152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center" vertical="top" wrapText="1"/>
    </xf>
    <xf numFmtId="2" fontId="2" fillId="6" borderId="33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33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29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39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37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38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03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>
      <alignment horizontal="center" vertical="top" wrapText="1"/>
    </xf>
    <xf numFmtId="0" fontId="21" fillId="7" borderId="12" xfId="0" applyFont="1" applyFill="1" applyBorder="1" applyAlignment="1">
      <alignment horizontal="center" vertical="top" wrapText="1"/>
    </xf>
    <xf numFmtId="0" fontId="21" fillId="7" borderId="60" xfId="0" applyFont="1" applyFill="1" applyBorder="1" applyAlignment="1">
      <alignment horizontal="center" vertical="top" wrapText="1"/>
    </xf>
    <xf numFmtId="0" fontId="8" fillId="7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24" fillId="7" borderId="77" xfId="0" applyFont="1" applyFill="1" applyBorder="1" applyAlignment="1" applyProtection="1">
      <alignment horizontal="center" vertical="center" wrapText="1"/>
      <protection locked="0"/>
    </xf>
    <xf numFmtId="0" fontId="24" fillId="7" borderId="75" xfId="0" applyFont="1" applyFill="1" applyBorder="1" applyAlignment="1" applyProtection="1">
      <alignment horizontal="center" vertical="center" wrapText="1"/>
      <protection locked="0"/>
    </xf>
    <xf numFmtId="0" fontId="24" fillId="7" borderId="152" xfId="0" applyFont="1" applyFill="1" applyBorder="1" applyAlignment="1" applyProtection="1">
      <alignment horizontal="center" vertical="center" wrapText="1"/>
      <protection locked="0"/>
    </xf>
    <xf numFmtId="0" fontId="24" fillId="7" borderId="47" xfId="0" applyFont="1" applyFill="1" applyBorder="1" applyAlignment="1" applyProtection="1">
      <alignment horizontal="center" vertical="center" wrapText="1"/>
      <protection locked="0"/>
    </xf>
    <xf numFmtId="0" fontId="24" fillId="7" borderId="147" xfId="0" applyFont="1" applyFill="1" applyBorder="1" applyAlignment="1" applyProtection="1">
      <alignment horizontal="center" vertical="center" wrapText="1"/>
      <protection locked="0"/>
    </xf>
    <xf numFmtId="0" fontId="24" fillId="7" borderId="107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/>
    <xf numFmtId="1" fontId="9" fillId="0" borderId="4" xfId="0" applyNumberFormat="1" applyFont="1" applyBorder="1" applyAlignment="1">
      <alignment horizontal="center" vertical="top" wrapText="1"/>
    </xf>
    <xf numFmtId="2" fontId="2" fillId="6" borderId="45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center" vertical="top" wrapText="1"/>
    </xf>
    <xf numFmtId="2" fontId="24" fillId="6" borderId="33" xfId="0" applyNumberFormat="1" applyFont="1" applyFill="1" applyBorder="1" applyAlignment="1">
      <alignment horizontal="center" vertical="top"/>
    </xf>
    <xf numFmtId="2" fontId="24" fillId="6" borderId="45" xfId="0" applyNumberFormat="1" applyFont="1" applyFill="1" applyBorder="1" applyAlignment="1">
      <alignment horizontal="center" vertical="top"/>
    </xf>
    <xf numFmtId="2" fontId="24" fillId="6" borderId="28" xfId="0" applyNumberFormat="1" applyFont="1" applyFill="1" applyBorder="1" applyAlignment="1">
      <alignment horizontal="center" vertical="top"/>
    </xf>
    <xf numFmtId="2" fontId="24" fillId="6" borderId="32" xfId="0" applyNumberFormat="1" applyFont="1" applyFill="1" applyBorder="1" applyAlignment="1">
      <alignment horizontal="center" vertical="top"/>
    </xf>
    <xf numFmtId="2" fontId="24" fillId="6" borderId="59" xfId="0" applyNumberFormat="1" applyFont="1" applyFill="1" applyBorder="1" applyAlignment="1">
      <alignment horizontal="center" vertical="top"/>
    </xf>
    <xf numFmtId="0" fontId="2" fillId="2" borderId="67" xfId="0" applyFont="1" applyFill="1" applyBorder="1" applyAlignment="1">
      <alignment horizontal="center" vertical="top" wrapText="1"/>
    </xf>
    <xf numFmtId="0" fontId="2" fillId="2" borderId="65" xfId="0" applyFont="1" applyFill="1" applyBorder="1" applyAlignment="1">
      <alignment horizontal="center" vertical="top" wrapText="1"/>
    </xf>
    <xf numFmtId="0" fontId="2" fillId="0" borderId="109" xfId="0" applyFont="1" applyBorder="1" applyAlignment="1">
      <alignment horizontal="center" vertical="top" wrapText="1"/>
    </xf>
    <xf numFmtId="0" fontId="2" fillId="2" borderId="74" xfId="0" applyFont="1" applyFill="1" applyBorder="1" applyAlignment="1">
      <alignment horizontal="center" vertical="top" wrapText="1"/>
    </xf>
    <xf numFmtId="0" fontId="12" fillId="0" borderId="130" xfId="0" applyFont="1" applyBorder="1" applyAlignment="1">
      <alignment horizontal="center" vertical="top" wrapText="1"/>
    </xf>
    <xf numFmtId="0" fontId="12" fillId="0" borderId="147" xfId="0" applyFont="1" applyBorder="1" applyAlignment="1">
      <alignment horizontal="center" vertical="top" wrapText="1"/>
    </xf>
    <xf numFmtId="9" fontId="12" fillId="0" borderId="53" xfId="1" applyFont="1" applyFill="1" applyBorder="1" applyAlignment="1">
      <alignment horizontal="center" vertical="top" wrapText="1"/>
    </xf>
    <xf numFmtId="0" fontId="12" fillId="0" borderId="53" xfId="0" applyFont="1" applyBorder="1" applyAlignment="1">
      <alignment horizontal="center" vertical="top"/>
    </xf>
    <xf numFmtId="2" fontId="24" fillId="6" borderId="42" xfId="0" applyNumberFormat="1" applyFont="1" applyFill="1" applyBorder="1" applyAlignment="1">
      <alignment horizontal="center" vertical="top"/>
    </xf>
    <xf numFmtId="2" fontId="24" fillId="6" borderId="21" xfId="0" applyNumberFormat="1" applyFont="1" applyFill="1" applyBorder="1" applyAlignment="1">
      <alignment horizontal="center" vertical="top"/>
    </xf>
    <xf numFmtId="2" fontId="24" fillId="6" borderId="43" xfId="0" applyNumberFormat="1" applyFont="1" applyFill="1" applyBorder="1" applyAlignment="1">
      <alignment horizontal="center" vertical="top"/>
    </xf>
    <xf numFmtId="2" fontId="24" fillId="6" borderId="72" xfId="0" applyNumberFormat="1" applyFont="1" applyFill="1" applyBorder="1" applyAlignment="1">
      <alignment horizontal="center" vertical="top"/>
    </xf>
    <xf numFmtId="0" fontId="2" fillId="2" borderId="66" xfId="0" applyFont="1" applyFill="1" applyBorder="1" applyAlignment="1">
      <alignment horizontal="center" vertical="top" wrapText="1"/>
    </xf>
    <xf numFmtId="2" fontId="24" fillId="6" borderId="155" xfId="0" applyNumberFormat="1" applyFont="1" applyFill="1" applyBorder="1" applyAlignment="1">
      <alignment horizontal="center" vertical="top"/>
    </xf>
    <xf numFmtId="2" fontId="24" fillId="6" borderId="78" xfId="0" applyNumberFormat="1" applyFont="1" applyFill="1" applyBorder="1" applyAlignment="1">
      <alignment horizontal="center" vertical="top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157" xfId="0" applyFont="1" applyBorder="1" applyAlignment="1" applyProtection="1">
      <alignment horizontal="center" vertical="center" wrapText="1"/>
      <protection locked="0"/>
    </xf>
    <xf numFmtId="0" fontId="24" fillId="0" borderId="158" xfId="0" applyFont="1" applyBorder="1" applyAlignment="1" applyProtection="1">
      <alignment horizontal="center" vertical="center" wrapText="1"/>
      <protection locked="0"/>
    </xf>
    <xf numFmtId="0" fontId="24" fillId="0" borderId="156" xfId="0" applyFont="1" applyBorder="1" applyAlignment="1" applyProtection="1">
      <alignment horizontal="center" vertical="center" wrapText="1"/>
      <protection locked="0"/>
    </xf>
    <xf numFmtId="0" fontId="24" fillId="0" borderId="159" xfId="0" applyFont="1" applyBorder="1" applyAlignment="1" applyProtection="1">
      <alignment horizontal="center" vertical="center" wrapText="1"/>
      <protection locked="0"/>
    </xf>
    <xf numFmtId="0" fontId="2" fillId="0" borderId="111" xfId="0" applyFont="1" applyBorder="1" applyAlignment="1">
      <alignment horizontal="center" vertical="center" wrapText="1"/>
    </xf>
    <xf numFmtId="2" fontId="2" fillId="6" borderId="162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27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63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16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60" xfId="0" applyFont="1" applyBorder="1" applyAlignment="1">
      <alignment horizontal="center" vertical="center" wrapText="1"/>
    </xf>
    <xf numFmtId="0" fontId="24" fillId="0" borderId="161" xfId="0" applyFont="1" applyBorder="1" applyAlignment="1" applyProtection="1">
      <alignment horizontal="center" vertical="center" wrapText="1"/>
      <protection locked="0"/>
    </xf>
    <xf numFmtId="2" fontId="2" fillId="6" borderId="134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68" xfId="0" applyFont="1" applyBorder="1" applyAlignment="1">
      <alignment horizontal="center" vertical="center" wrapText="1"/>
    </xf>
    <xf numFmtId="0" fontId="24" fillId="0" borderId="154" xfId="0" applyFont="1" applyBorder="1" applyAlignment="1" applyProtection="1">
      <alignment horizontal="center" vertical="center" wrapText="1"/>
      <protection locked="0"/>
    </xf>
    <xf numFmtId="0" fontId="6" fillId="4" borderId="146" xfId="0" applyFont="1" applyFill="1" applyBorder="1" applyAlignment="1">
      <alignment horizontal="center" vertical="center" wrapText="1"/>
    </xf>
    <xf numFmtId="0" fontId="13" fillId="4" borderId="110" xfId="0" applyFont="1" applyFill="1" applyBorder="1" applyAlignment="1">
      <alignment horizontal="center" vertical="center" wrapText="1"/>
    </xf>
    <xf numFmtId="0" fontId="2" fillId="0" borderId="169" xfId="0" applyFont="1" applyBorder="1" applyAlignment="1">
      <alignment horizontal="center" vertical="center" wrapText="1"/>
    </xf>
    <xf numFmtId="0" fontId="24" fillId="0" borderId="53" xfId="0" applyFont="1" applyBorder="1" applyAlignment="1" applyProtection="1">
      <alignment horizontal="center" vertical="center" wrapText="1"/>
      <protection locked="0"/>
    </xf>
    <xf numFmtId="0" fontId="24" fillId="0" borderId="69" xfId="0" applyFont="1" applyBorder="1" applyAlignment="1" applyProtection="1">
      <alignment horizontal="center" vertical="center" wrapText="1"/>
      <protection locked="0"/>
    </xf>
    <xf numFmtId="0" fontId="24" fillId="0" borderId="90" xfId="0" applyFont="1" applyBorder="1" applyAlignment="1" applyProtection="1">
      <alignment horizontal="center" vertical="center" wrapText="1"/>
      <protection locked="0"/>
    </xf>
    <xf numFmtId="0" fontId="24" fillId="0" borderId="17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top" wrapText="1"/>
    </xf>
    <xf numFmtId="0" fontId="12" fillId="2" borderId="24" xfId="0" applyFont="1" applyFill="1" applyBorder="1" applyAlignment="1">
      <alignment horizontal="center" vertical="top" wrapText="1"/>
    </xf>
    <xf numFmtId="0" fontId="12" fillId="2" borderId="171" xfId="0" applyFont="1" applyFill="1" applyBorder="1" applyAlignment="1">
      <alignment horizontal="center" vertical="top" wrapText="1"/>
    </xf>
    <xf numFmtId="0" fontId="24" fillId="0" borderId="173" xfId="0" applyFont="1" applyBorder="1" applyAlignment="1" applyProtection="1">
      <alignment horizontal="center" vertical="center" wrapText="1"/>
      <protection locked="0"/>
    </xf>
    <xf numFmtId="0" fontId="10" fillId="3" borderId="101" xfId="0" applyFont="1" applyFill="1" applyBorder="1" applyAlignment="1">
      <alignment horizontal="center" vertical="top" wrapText="1"/>
    </xf>
    <xf numFmtId="0" fontId="9" fillId="3" borderId="109" xfId="0" applyFont="1" applyFill="1" applyBorder="1" applyAlignment="1">
      <alignment horizontal="center" vertical="top" wrapText="1"/>
    </xf>
    <xf numFmtId="0" fontId="9" fillId="3" borderId="52" xfId="0" applyFont="1" applyFill="1" applyBorder="1" applyAlignment="1">
      <alignment horizontal="center" vertical="top" wrapText="1"/>
    </xf>
    <xf numFmtId="0" fontId="9" fillId="3" borderId="174" xfId="0" applyFont="1" applyFill="1" applyBorder="1" applyAlignment="1">
      <alignment horizontal="center" vertical="top" wrapText="1"/>
    </xf>
    <xf numFmtId="0" fontId="3" fillId="0" borderId="105" xfId="0" applyFont="1" applyBorder="1" applyAlignment="1">
      <alignment vertical="top" wrapText="1"/>
    </xf>
    <xf numFmtId="0" fontId="14" fillId="3" borderId="172" xfId="0" applyFont="1" applyFill="1" applyBorder="1" applyAlignment="1">
      <alignment vertical="top" wrapText="1"/>
    </xf>
    <xf numFmtId="0" fontId="12" fillId="2" borderId="176" xfId="0" applyFont="1" applyFill="1" applyBorder="1" applyAlignment="1">
      <alignment horizontal="center" vertical="top" wrapText="1"/>
    </xf>
    <xf numFmtId="9" fontId="12" fillId="2" borderId="60" xfId="1" applyFont="1" applyFill="1" applyBorder="1" applyAlignment="1">
      <alignment horizontal="center" vertical="top" wrapText="1"/>
    </xf>
    <xf numFmtId="0" fontId="2" fillId="0" borderId="147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1" fontId="9" fillId="2" borderId="44" xfId="0" applyNumberFormat="1" applyFont="1" applyFill="1" applyBorder="1" applyAlignment="1">
      <alignment horizontal="center" vertical="top" wrapText="1"/>
    </xf>
    <xf numFmtId="9" fontId="9" fillId="0" borderId="59" xfId="0" applyNumberFormat="1" applyFont="1" applyBorder="1" applyAlignment="1">
      <alignment horizontal="center" vertical="center" wrapText="1"/>
    </xf>
    <xf numFmtId="0" fontId="2" fillId="2" borderId="88" xfId="0" applyFont="1" applyFill="1" applyBorder="1" applyAlignment="1">
      <alignment horizontal="center" vertical="center" wrapText="1"/>
    </xf>
    <xf numFmtId="0" fontId="13" fillId="5" borderId="110" xfId="0" applyFont="1" applyFill="1" applyBorder="1" applyAlignment="1">
      <alignment horizontal="center" vertical="center" wrapText="1"/>
    </xf>
    <xf numFmtId="9" fontId="12" fillId="5" borderId="88" xfId="1" applyFont="1" applyFill="1" applyBorder="1" applyAlignment="1">
      <alignment horizontal="center" vertical="top" wrapText="1"/>
    </xf>
    <xf numFmtId="9" fontId="9" fillId="5" borderId="111" xfId="0" applyNumberFormat="1" applyFont="1" applyFill="1" applyBorder="1" applyAlignment="1">
      <alignment horizontal="center" vertical="center" wrapText="1"/>
    </xf>
    <xf numFmtId="0" fontId="6" fillId="5" borderId="87" xfId="0" applyFont="1" applyFill="1" applyBorder="1" applyAlignment="1">
      <alignment horizontal="center" vertical="center" wrapText="1"/>
    </xf>
    <xf numFmtId="10" fontId="22" fillId="5" borderId="112" xfId="0" applyNumberFormat="1" applyFont="1" applyFill="1" applyBorder="1" applyAlignment="1">
      <alignment horizontal="center" vertical="center" wrapText="1"/>
    </xf>
    <xf numFmtId="10" fontId="14" fillId="5" borderId="113" xfId="1" applyNumberFormat="1" applyFont="1" applyFill="1" applyBorder="1" applyAlignment="1">
      <alignment horizontal="center" vertical="center" wrapText="1"/>
    </xf>
    <xf numFmtId="9" fontId="12" fillId="5" borderId="88" xfId="1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9" fontId="12" fillId="2" borderId="1" xfId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9" fontId="12" fillId="2" borderId="9" xfId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76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9" fontId="12" fillId="2" borderId="6" xfId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" fillId="7" borderId="69" xfId="0" applyFont="1" applyFill="1" applyBorder="1" applyAlignment="1">
      <alignment horizontal="center" vertical="center" wrapText="1"/>
    </xf>
    <xf numFmtId="9" fontId="12" fillId="0" borderId="33" xfId="1" applyFont="1" applyFill="1" applyBorder="1" applyAlignment="1">
      <alignment horizontal="center" vertical="top" wrapText="1"/>
    </xf>
    <xf numFmtId="0" fontId="3" fillId="5" borderId="85" xfId="0" applyFont="1" applyFill="1" applyBorder="1" applyAlignment="1">
      <alignment horizontal="center" vertical="top" wrapText="1"/>
    </xf>
    <xf numFmtId="9" fontId="12" fillId="5" borderId="20" xfId="1" applyFont="1" applyFill="1" applyBorder="1" applyAlignment="1">
      <alignment horizontal="center" vertical="top" wrapText="1"/>
    </xf>
    <xf numFmtId="10" fontId="9" fillId="5" borderId="50" xfId="0" applyNumberFormat="1" applyFont="1" applyFill="1" applyBorder="1" applyAlignment="1">
      <alignment horizontal="center" vertical="top" wrapText="1"/>
    </xf>
    <xf numFmtId="10" fontId="9" fillId="5" borderId="26" xfId="1" applyNumberFormat="1" applyFont="1" applyFill="1" applyBorder="1" applyAlignment="1">
      <alignment horizontal="center" vertical="top" wrapText="1"/>
    </xf>
    <xf numFmtId="9" fontId="12" fillId="5" borderId="6" xfId="1" applyFont="1" applyFill="1" applyBorder="1" applyAlignment="1">
      <alignment horizontal="center" vertical="top" wrapText="1"/>
    </xf>
    <xf numFmtId="9" fontId="9" fillId="5" borderId="120" xfId="0" applyNumberFormat="1" applyFont="1" applyFill="1" applyBorder="1" applyAlignment="1">
      <alignment horizontal="center" vertical="top" wrapText="1"/>
    </xf>
    <xf numFmtId="9" fontId="9" fillId="5" borderId="121" xfId="0" applyNumberFormat="1" applyFont="1" applyFill="1" applyBorder="1" applyAlignment="1">
      <alignment horizontal="center" vertical="top" wrapText="1"/>
    </xf>
    <xf numFmtId="9" fontId="9" fillId="5" borderId="122" xfId="0" applyNumberFormat="1" applyFont="1" applyFill="1" applyBorder="1" applyAlignment="1">
      <alignment horizontal="center" vertical="top" wrapText="1"/>
    </xf>
    <xf numFmtId="0" fontId="13" fillId="5" borderId="110" xfId="0" applyFont="1" applyFill="1" applyBorder="1" applyAlignment="1">
      <alignment vertical="center" wrapText="1"/>
    </xf>
    <xf numFmtId="9" fontId="9" fillId="5" borderId="19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0" fontId="22" fillId="5" borderId="31" xfId="0" applyNumberFormat="1" applyFont="1" applyFill="1" applyBorder="1" applyAlignment="1">
      <alignment horizontal="center" vertical="center" wrapText="1"/>
    </xf>
    <xf numFmtId="10" fontId="14" fillId="5" borderId="25" xfId="1" applyNumberFormat="1" applyFont="1" applyFill="1" applyBorder="1" applyAlignment="1">
      <alignment horizontal="center" vertical="center" wrapText="1"/>
    </xf>
    <xf numFmtId="1" fontId="9" fillId="2" borderId="19" xfId="0" applyNumberFormat="1" applyFont="1" applyFill="1" applyBorder="1" applyAlignment="1">
      <alignment horizontal="center" vertical="top" wrapText="1"/>
    </xf>
    <xf numFmtId="1" fontId="9" fillId="2" borderId="23" xfId="1" applyNumberFormat="1" applyFont="1" applyFill="1" applyBorder="1" applyAlignment="1">
      <alignment horizontal="center" vertical="top" wrapText="1"/>
    </xf>
    <xf numFmtId="1" fontId="9" fillId="2" borderId="12" xfId="1" applyNumberFormat="1" applyFont="1" applyFill="1" applyBorder="1" applyAlignment="1">
      <alignment horizontal="center" vertical="top" wrapText="1"/>
    </xf>
    <xf numFmtId="1" fontId="9" fillId="2" borderId="19" xfId="1" applyNumberFormat="1" applyFont="1" applyFill="1" applyBorder="1" applyAlignment="1">
      <alignment horizontal="center" vertical="top" wrapText="1"/>
    </xf>
    <xf numFmtId="1" fontId="9" fillId="0" borderId="55" xfId="0" applyNumberFormat="1" applyFont="1" applyBorder="1" applyAlignment="1">
      <alignment horizontal="center" vertical="top" wrapText="1"/>
    </xf>
    <xf numFmtId="1" fontId="9" fillId="2" borderId="3" xfId="1" applyNumberFormat="1" applyFont="1" applyFill="1" applyBorder="1" applyAlignment="1">
      <alignment horizontal="center" vertical="top" wrapText="1"/>
    </xf>
    <xf numFmtId="1" fontId="9" fillId="2" borderId="17" xfId="1" applyNumberFormat="1" applyFont="1" applyFill="1" applyBorder="1" applyAlignment="1">
      <alignment horizontal="center" vertical="top" wrapText="1"/>
    </xf>
    <xf numFmtId="1" fontId="9" fillId="2" borderId="54" xfId="1" applyNumberFormat="1" applyFont="1" applyFill="1" applyBorder="1" applyAlignment="1">
      <alignment horizontal="center" vertical="top" wrapText="1"/>
    </xf>
    <xf numFmtId="1" fontId="9" fillId="2" borderId="24" xfId="1" applyNumberFormat="1" applyFont="1" applyFill="1" applyBorder="1" applyAlignment="1">
      <alignment horizontal="center" vertical="top" wrapText="1"/>
    </xf>
    <xf numFmtId="1" fontId="9" fillId="2" borderId="57" xfId="1" applyNumberFormat="1" applyFont="1" applyFill="1" applyBorder="1" applyAlignment="1">
      <alignment horizontal="center" vertical="top" wrapText="1"/>
    </xf>
    <xf numFmtId="1" fontId="9" fillId="2" borderId="6" xfId="1" applyNumberFormat="1" applyFont="1" applyFill="1" applyBorder="1" applyAlignment="1">
      <alignment horizontal="center" vertical="top" wrapText="1"/>
    </xf>
    <xf numFmtId="1" fontId="9" fillId="2" borderId="50" xfId="1" applyNumberFormat="1" applyFont="1" applyFill="1" applyBorder="1" applyAlignment="1">
      <alignment horizontal="center" vertical="top" wrapText="1"/>
    </xf>
    <xf numFmtId="1" fontId="9" fillId="2" borderId="11" xfId="1" applyNumberFormat="1" applyFont="1" applyFill="1" applyBorder="1" applyAlignment="1">
      <alignment horizontal="center" vertical="top" wrapText="1"/>
    </xf>
    <xf numFmtId="1" fontId="9" fillId="2" borderId="7" xfId="1" applyNumberFormat="1" applyFont="1" applyFill="1" applyBorder="1" applyAlignment="1">
      <alignment horizontal="center" vertical="top" wrapText="1"/>
    </xf>
    <xf numFmtId="1" fontId="9" fillId="2" borderId="44" xfId="1" applyNumberFormat="1" applyFont="1" applyFill="1" applyBorder="1" applyAlignment="1">
      <alignment horizontal="center" vertical="top" wrapText="1"/>
    </xf>
    <xf numFmtId="1" fontId="9" fillId="2" borderId="12" xfId="0" applyNumberFormat="1" applyFont="1" applyFill="1" applyBorder="1" applyAlignment="1">
      <alignment horizontal="center" vertical="top" wrapText="1"/>
    </xf>
    <xf numFmtId="1" fontId="9" fillId="2" borderId="31" xfId="0" applyNumberFormat="1" applyFont="1" applyFill="1" applyBorder="1" applyAlignment="1">
      <alignment horizontal="center" vertical="top" wrapText="1"/>
    </xf>
    <xf numFmtId="1" fontId="9" fillId="2" borderId="81" xfId="0" applyNumberFormat="1" applyFont="1" applyFill="1" applyBorder="1" applyAlignment="1">
      <alignment horizontal="center" vertical="top" wrapText="1"/>
    </xf>
    <xf numFmtId="1" fontId="9" fillId="2" borderId="17" xfId="0" applyNumberFormat="1" applyFont="1" applyFill="1" applyBorder="1" applyAlignment="1">
      <alignment horizontal="center" vertical="top" wrapText="1"/>
    </xf>
    <xf numFmtId="1" fontId="9" fillId="2" borderId="27" xfId="0" applyNumberFormat="1" applyFont="1" applyFill="1" applyBorder="1" applyAlignment="1">
      <alignment horizontal="center" vertical="top" wrapText="1"/>
    </xf>
    <xf numFmtId="1" fontId="9" fillId="2" borderId="3" xfId="0" applyNumberFormat="1" applyFont="1" applyFill="1" applyBorder="1" applyAlignment="1">
      <alignment horizontal="center" vertical="top" wrapText="1"/>
    </xf>
    <xf numFmtId="1" fontId="9" fillId="2" borderId="20" xfId="1" applyNumberFormat="1" applyFont="1" applyFill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2" fontId="2" fillId="6" borderId="178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178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26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79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9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80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181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5" xfId="3" applyNumberFormat="1" applyFont="1" applyFill="1" applyBorder="1" applyAlignment="1" applyProtection="1">
      <alignment horizontal="center" vertical="center" wrapText="1"/>
      <protection locked="0"/>
    </xf>
    <xf numFmtId="9" fontId="12" fillId="2" borderId="16" xfId="1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top" wrapText="1"/>
    </xf>
    <xf numFmtId="0" fontId="9" fillId="2" borderId="66" xfId="0" applyFont="1" applyFill="1" applyBorder="1" applyAlignment="1">
      <alignment horizontal="center" vertical="top" wrapText="1"/>
    </xf>
    <xf numFmtId="0" fontId="9" fillId="2" borderId="54" xfId="0" applyFont="1" applyFill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2" fontId="9" fillId="4" borderId="10" xfId="0" applyNumberFormat="1" applyFont="1" applyFill="1" applyBorder="1" applyAlignment="1">
      <alignment horizontal="center" vertical="center" wrapText="1"/>
    </xf>
    <xf numFmtId="2" fontId="9" fillId="4" borderId="56" xfId="0" applyNumberFormat="1" applyFont="1" applyFill="1" applyBorder="1" applyAlignment="1">
      <alignment horizontal="center" vertical="center" wrapText="1"/>
    </xf>
    <xf numFmtId="2" fontId="9" fillId="4" borderId="14" xfId="0" applyNumberFormat="1" applyFont="1" applyFill="1" applyBorder="1" applyAlignment="1">
      <alignment horizontal="center" vertical="center" wrapText="1"/>
    </xf>
    <xf numFmtId="0" fontId="12" fillId="4" borderId="184" xfId="0" applyFont="1" applyFill="1" applyBorder="1" applyAlignment="1">
      <alignment horizontal="center" vertical="center" wrapText="1"/>
    </xf>
    <xf numFmtId="0" fontId="12" fillId="4" borderId="60" xfId="0" applyFont="1" applyFill="1" applyBorder="1" applyAlignment="1">
      <alignment horizontal="center" vertical="center" wrapText="1"/>
    </xf>
    <xf numFmtId="1" fontId="9" fillId="4" borderId="182" xfId="0" applyNumberFormat="1" applyFont="1" applyFill="1" applyBorder="1" applyAlignment="1">
      <alignment horizontal="center" vertical="top" wrapText="1"/>
    </xf>
    <xf numFmtId="1" fontId="9" fillId="4" borderId="183" xfId="0" applyNumberFormat="1" applyFont="1" applyFill="1" applyBorder="1" applyAlignment="1">
      <alignment horizontal="center" vertical="top" wrapText="1"/>
    </xf>
    <xf numFmtId="0" fontId="13" fillId="5" borderId="188" xfId="0" applyFont="1" applyFill="1" applyBorder="1" applyAlignment="1">
      <alignment horizontal="center" vertical="center" wrapText="1"/>
    </xf>
    <xf numFmtId="0" fontId="5" fillId="0" borderId="193" xfId="0" applyFont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2" borderId="200" xfId="0" applyFont="1" applyFill="1" applyBorder="1" applyAlignment="1">
      <alignment horizontal="center" vertical="center" wrapText="1"/>
    </xf>
    <xf numFmtId="0" fontId="9" fillId="2" borderId="201" xfId="0" applyFont="1" applyFill="1" applyBorder="1" applyAlignment="1">
      <alignment horizontal="center" vertical="top" wrapText="1"/>
    </xf>
    <xf numFmtId="0" fontId="9" fillId="2" borderId="202" xfId="0" applyFont="1" applyFill="1" applyBorder="1" applyAlignment="1">
      <alignment horizontal="center" vertical="top" wrapText="1"/>
    </xf>
    <xf numFmtId="0" fontId="9" fillId="0" borderId="203" xfId="0" applyFont="1" applyBorder="1" applyAlignment="1">
      <alignment horizontal="center" vertical="top" wrapText="1"/>
    </xf>
    <xf numFmtId="0" fontId="9" fillId="2" borderId="204" xfId="0" applyFont="1" applyFill="1" applyBorder="1" applyAlignment="1">
      <alignment horizontal="center" vertical="top" wrapText="1"/>
    </xf>
    <xf numFmtId="0" fontId="9" fillId="2" borderId="205" xfId="0" applyFont="1" applyFill="1" applyBorder="1" applyAlignment="1">
      <alignment horizontal="center" vertical="top" wrapText="1"/>
    </xf>
    <xf numFmtId="0" fontId="21" fillId="0" borderId="20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21" fillId="0" borderId="206" xfId="0" applyFont="1" applyBorder="1" applyAlignment="1">
      <alignment horizontal="center" vertical="top" wrapText="1"/>
    </xf>
    <xf numFmtId="0" fontId="9" fillId="2" borderId="206" xfId="0" applyFont="1" applyFill="1" applyBorder="1" applyAlignment="1">
      <alignment horizontal="center" vertical="top" wrapText="1"/>
    </xf>
    <xf numFmtId="0" fontId="9" fillId="2" borderId="207" xfId="0" applyFont="1" applyFill="1" applyBorder="1" applyAlignment="1">
      <alignment horizontal="center" vertical="top" wrapText="1"/>
    </xf>
    <xf numFmtId="0" fontId="9" fillId="0" borderId="208" xfId="0" applyFont="1" applyBorder="1" applyAlignment="1">
      <alignment horizontal="center" vertical="top" wrapText="1"/>
    </xf>
    <xf numFmtId="0" fontId="9" fillId="2" borderId="209" xfId="0" applyFont="1" applyFill="1" applyBorder="1" applyAlignment="1">
      <alignment horizontal="center" vertical="top" wrapText="1"/>
    </xf>
    <xf numFmtId="0" fontId="9" fillId="2" borderId="210" xfId="0" applyFont="1" applyFill="1" applyBorder="1" applyAlignment="1">
      <alignment horizontal="center" vertical="top" wrapText="1"/>
    </xf>
    <xf numFmtId="1" fontId="2" fillId="2" borderId="67" xfId="0" applyNumberFormat="1" applyFont="1" applyFill="1" applyBorder="1" applyAlignment="1">
      <alignment horizontal="center" vertical="top" wrapText="1"/>
    </xf>
    <xf numFmtId="1" fontId="9" fillId="0" borderId="18" xfId="0" applyNumberFormat="1" applyFont="1" applyBorder="1" applyAlignment="1">
      <alignment horizontal="center" vertical="top" wrapText="1"/>
    </xf>
    <xf numFmtId="1" fontId="9" fillId="2" borderId="15" xfId="0" applyNumberFormat="1" applyFont="1" applyFill="1" applyBorder="1" applyAlignment="1">
      <alignment horizontal="center" vertical="top" wrapText="1"/>
    </xf>
    <xf numFmtId="1" fontId="9" fillId="2" borderId="65" xfId="0" applyNumberFormat="1" applyFont="1" applyFill="1" applyBorder="1" applyAlignment="1">
      <alignment horizontal="center" vertical="top" wrapText="1"/>
    </xf>
    <xf numFmtId="1" fontId="9" fillId="0" borderId="109" xfId="0" applyNumberFormat="1" applyFont="1" applyBorder="1" applyAlignment="1">
      <alignment horizontal="center" vertical="top" wrapText="1"/>
    </xf>
    <xf numFmtId="1" fontId="9" fillId="2" borderId="74" xfId="0" applyNumberFormat="1" applyFont="1" applyFill="1" applyBorder="1" applyAlignment="1">
      <alignment horizontal="center" vertical="top" wrapText="1"/>
    </xf>
    <xf numFmtId="1" fontId="9" fillId="2" borderId="68" xfId="0" applyNumberFormat="1" applyFont="1" applyFill="1" applyBorder="1" applyAlignment="1">
      <alignment horizontal="center" vertical="top" wrapText="1"/>
    </xf>
    <xf numFmtId="1" fontId="9" fillId="2" borderId="23" xfId="0" applyNumberFormat="1" applyFont="1" applyFill="1" applyBorder="1" applyAlignment="1">
      <alignment horizontal="center" vertical="top" wrapText="1"/>
    </xf>
    <xf numFmtId="1" fontId="9" fillId="2" borderId="54" xfId="0" applyNumberFormat="1" applyFont="1" applyFill="1" applyBorder="1" applyAlignment="1">
      <alignment horizontal="center" vertical="top" wrapText="1"/>
    </xf>
    <xf numFmtId="1" fontId="9" fillId="0" borderId="86" xfId="0" applyNumberFormat="1" applyFont="1" applyBorder="1" applyAlignment="1">
      <alignment horizontal="center" vertical="top" wrapText="1"/>
    </xf>
    <xf numFmtId="1" fontId="9" fillId="2" borderId="22" xfId="0" applyNumberFormat="1" applyFont="1" applyFill="1" applyBorder="1" applyAlignment="1">
      <alignment horizontal="center" vertical="top" wrapText="1"/>
    </xf>
    <xf numFmtId="1" fontId="9" fillId="2" borderId="57" xfId="0" applyNumberFormat="1" applyFont="1" applyFill="1" applyBorder="1" applyAlignment="1">
      <alignment horizontal="center" vertical="top" wrapText="1"/>
    </xf>
    <xf numFmtId="0" fontId="5" fillId="0" borderId="153" xfId="0" applyFont="1" applyBorder="1" applyAlignment="1">
      <alignment horizontal="center" vertical="top" wrapText="1"/>
    </xf>
    <xf numFmtId="0" fontId="12" fillId="2" borderId="211" xfId="0" applyFont="1" applyFill="1" applyBorder="1" applyAlignment="1">
      <alignment horizontal="center" vertical="top" wrapText="1"/>
    </xf>
    <xf numFmtId="0" fontId="5" fillId="0" borderId="193" xfId="0" applyFont="1" applyBorder="1" applyAlignment="1">
      <alignment horizontal="center" vertical="top" wrapText="1"/>
    </xf>
    <xf numFmtId="0" fontId="5" fillId="0" borderId="199" xfId="0" applyFont="1" applyBorder="1" applyAlignment="1">
      <alignment horizontal="center" vertical="top" wrapText="1"/>
    </xf>
    <xf numFmtId="0" fontId="12" fillId="2" borderId="200" xfId="0" applyFont="1" applyFill="1" applyBorder="1" applyAlignment="1">
      <alignment horizontal="center" vertical="top" wrapText="1"/>
    </xf>
    <xf numFmtId="0" fontId="12" fillId="2" borderId="212" xfId="0" applyFont="1" applyFill="1" applyBorder="1" applyAlignment="1">
      <alignment horizontal="center" vertical="top" wrapText="1"/>
    </xf>
    <xf numFmtId="0" fontId="12" fillId="2" borderId="170" xfId="0" applyFont="1" applyFill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2" fontId="9" fillId="0" borderId="28" xfId="1" applyNumberFormat="1" applyFont="1" applyFill="1" applyBorder="1" applyAlignment="1">
      <alignment horizontal="center" vertical="top" wrapText="1"/>
    </xf>
    <xf numFmtId="2" fontId="2" fillId="0" borderId="166" xfId="2" applyNumberFormat="1" applyFont="1" applyBorder="1" applyAlignment="1" applyProtection="1">
      <alignment horizontal="center" vertical="center" wrapText="1"/>
      <protection locked="0"/>
    </xf>
    <xf numFmtId="1" fontId="9" fillId="0" borderId="52" xfId="0" applyNumberFormat="1" applyFont="1" applyBorder="1" applyAlignment="1">
      <alignment horizontal="center" vertical="top" wrapText="1"/>
    </xf>
    <xf numFmtId="3" fontId="9" fillId="0" borderId="48" xfId="0" applyNumberFormat="1" applyFont="1" applyBorder="1" applyAlignment="1">
      <alignment horizontal="center" vertical="top" wrapText="1"/>
    </xf>
    <xf numFmtId="2" fontId="2" fillId="0" borderId="26" xfId="2" applyNumberFormat="1" applyFont="1" applyBorder="1" applyAlignment="1" applyProtection="1">
      <alignment horizontal="center" vertical="center" wrapText="1"/>
      <protection locked="0"/>
    </xf>
    <xf numFmtId="2" fontId="2" fillId="6" borderId="165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166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167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26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213" xfId="0" applyFont="1" applyBorder="1" applyAlignment="1">
      <alignment horizontal="center" vertical="top" wrapText="1"/>
    </xf>
    <xf numFmtId="2" fontId="2" fillId="6" borderId="214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60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215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216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217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219" xfId="0" applyFont="1" applyBorder="1" applyAlignment="1" applyProtection="1">
      <alignment horizontal="center" vertical="center" wrapText="1"/>
      <protection locked="0"/>
    </xf>
    <xf numFmtId="0" fontId="13" fillId="4" borderId="222" xfId="0" applyFont="1" applyFill="1" applyBorder="1" applyAlignment="1">
      <alignment horizontal="center" vertical="center" wrapText="1"/>
    </xf>
    <xf numFmtId="2" fontId="2" fillId="6" borderId="226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227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228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229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23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34" xfId="0" applyFont="1" applyBorder="1" applyAlignment="1">
      <alignment horizontal="center" vertical="center" wrapText="1"/>
    </xf>
    <xf numFmtId="0" fontId="24" fillId="0" borderId="234" xfId="0" applyFont="1" applyBorder="1" applyAlignment="1" applyProtection="1">
      <alignment horizontal="center" vertical="center" wrapText="1"/>
      <protection locked="0"/>
    </xf>
    <xf numFmtId="0" fontId="24" fillId="0" borderId="235" xfId="0" applyFont="1" applyBorder="1" applyAlignment="1" applyProtection="1">
      <alignment horizontal="center" vertical="center" wrapText="1"/>
      <protection locked="0"/>
    </xf>
    <xf numFmtId="0" fontId="24" fillId="0" borderId="236" xfId="0" applyFont="1" applyBorder="1" applyAlignment="1" applyProtection="1">
      <alignment horizontal="center" vertical="center" wrapText="1"/>
      <protection locked="0"/>
    </xf>
    <xf numFmtId="0" fontId="24" fillId="0" borderId="224" xfId="0" applyFont="1" applyBorder="1" applyAlignment="1" applyProtection="1">
      <alignment horizontal="center" vertical="center" wrapText="1"/>
      <protection locked="0"/>
    </xf>
    <xf numFmtId="0" fontId="24" fillId="0" borderId="233" xfId="0" applyFont="1" applyBorder="1" applyAlignment="1" applyProtection="1">
      <alignment horizontal="center" vertical="center" wrapText="1"/>
      <protection locked="0"/>
    </xf>
    <xf numFmtId="2" fontId="24" fillId="0" borderId="28" xfId="0" applyNumberFormat="1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 wrapText="1"/>
    </xf>
    <xf numFmtId="0" fontId="6" fillId="0" borderId="90" xfId="0" applyFont="1" applyBorder="1"/>
    <xf numFmtId="0" fontId="24" fillId="0" borderId="238" xfId="0" applyFont="1" applyBorder="1" applyAlignment="1" applyProtection="1">
      <alignment horizontal="center" vertical="center" wrapText="1"/>
      <protection locked="0"/>
    </xf>
    <xf numFmtId="2" fontId="2" fillId="6" borderId="240" xfId="3" applyNumberFormat="1" applyFont="1" applyFill="1" applyBorder="1" applyAlignment="1" applyProtection="1">
      <alignment horizontal="center" vertical="center" wrapText="1"/>
      <protection locked="0"/>
    </xf>
    <xf numFmtId="9" fontId="12" fillId="0" borderId="243" xfId="1" applyFont="1" applyFill="1" applyBorder="1" applyAlignment="1">
      <alignment horizontal="center" vertical="top" wrapText="1"/>
    </xf>
    <xf numFmtId="2" fontId="9" fillId="6" borderId="244" xfId="2" applyNumberFormat="1" applyFont="1" applyFill="1" applyBorder="1" applyAlignment="1" applyProtection="1">
      <alignment horizontal="center" vertical="center" wrapText="1"/>
      <protection locked="0"/>
    </xf>
    <xf numFmtId="2" fontId="9" fillId="6" borderId="243" xfId="3" applyNumberFormat="1" applyFont="1" applyFill="1" applyBorder="1" applyAlignment="1" applyProtection="1">
      <alignment horizontal="center" vertical="center" wrapText="1"/>
      <protection locked="0"/>
    </xf>
    <xf numFmtId="2" fontId="9" fillId="6" borderId="245" xfId="3" applyNumberFormat="1" applyFont="1" applyFill="1" applyBorder="1" applyAlignment="1" applyProtection="1">
      <alignment horizontal="center" vertical="center" wrapText="1"/>
      <protection locked="0"/>
    </xf>
    <xf numFmtId="2" fontId="9" fillId="6" borderId="246" xfId="3" applyNumberFormat="1" applyFont="1" applyFill="1" applyBorder="1" applyAlignment="1" applyProtection="1">
      <alignment horizontal="center" vertical="center" wrapText="1"/>
      <protection locked="0"/>
    </xf>
    <xf numFmtId="2" fontId="9" fillId="6" borderId="247" xfId="3" applyNumberFormat="1" applyFont="1" applyFill="1" applyBorder="1" applyAlignment="1" applyProtection="1">
      <alignment horizontal="center" vertical="center" wrapText="1"/>
      <protection locked="0"/>
    </xf>
    <xf numFmtId="2" fontId="9" fillId="6" borderId="248" xfId="3" applyNumberFormat="1" applyFont="1" applyFill="1" applyBorder="1" applyAlignment="1" applyProtection="1">
      <alignment horizontal="center" vertical="center" wrapText="1"/>
      <protection locked="0"/>
    </xf>
    <xf numFmtId="2" fontId="9" fillId="6" borderId="249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242" xfId="0" applyFont="1" applyBorder="1" applyAlignment="1">
      <alignment horizontal="center" vertical="top"/>
    </xf>
    <xf numFmtId="0" fontId="12" fillId="0" borderId="243" xfId="0" applyFont="1" applyBorder="1" applyAlignment="1">
      <alignment horizontal="center" vertical="top"/>
    </xf>
    <xf numFmtId="1" fontId="9" fillId="0" borderId="244" xfId="0" applyNumberFormat="1" applyFont="1" applyBorder="1" applyAlignment="1">
      <alignment horizontal="center" vertical="top" wrapText="1"/>
    </xf>
    <xf numFmtId="1" fontId="29" fillId="0" borderId="243" xfId="0" applyNumberFormat="1" applyFont="1" applyBorder="1" applyAlignment="1">
      <alignment horizontal="center" vertical="top"/>
    </xf>
    <xf numFmtId="1" fontId="29" fillId="0" borderId="250" xfId="0" applyNumberFormat="1" applyFont="1" applyBorder="1" applyAlignment="1">
      <alignment horizontal="center" vertical="top"/>
    </xf>
    <xf numFmtId="1" fontId="29" fillId="0" borderId="246" xfId="0" applyNumberFormat="1" applyFont="1" applyBorder="1" applyAlignment="1">
      <alignment horizontal="center" vertical="top"/>
    </xf>
    <xf numFmtId="1" fontId="29" fillId="0" borderId="249" xfId="0" applyNumberFormat="1" applyFont="1" applyBorder="1" applyAlignment="1">
      <alignment horizontal="center" vertical="top"/>
    </xf>
    <xf numFmtId="0" fontId="3" fillId="0" borderId="251" xfId="0" applyFont="1" applyBorder="1" applyAlignment="1">
      <alignment horizontal="center" vertical="top"/>
    </xf>
    <xf numFmtId="2" fontId="24" fillId="6" borderId="30" xfId="0" applyNumberFormat="1" applyFont="1" applyFill="1" applyBorder="1" applyAlignment="1">
      <alignment horizontal="center" vertical="top"/>
    </xf>
    <xf numFmtId="2" fontId="2" fillId="6" borderId="244" xfId="2" applyNumberFormat="1" applyFont="1" applyFill="1" applyBorder="1" applyAlignment="1" applyProtection="1">
      <alignment horizontal="center" vertical="center" wrapText="1"/>
      <protection locked="0"/>
    </xf>
    <xf numFmtId="2" fontId="2" fillId="6" borderId="243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245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246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247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248" xfId="3" applyNumberFormat="1" applyFont="1" applyFill="1" applyBorder="1" applyAlignment="1" applyProtection="1">
      <alignment horizontal="center" vertical="center" wrapText="1"/>
      <protection locked="0"/>
    </xf>
    <xf numFmtId="2" fontId="2" fillId="6" borderId="249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80" xfId="0" applyFont="1" applyBorder="1" applyAlignment="1">
      <alignment horizontal="center" vertical="top"/>
    </xf>
    <xf numFmtId="0" fontId="3" fillId="0" borderId="254" xfId="0" applyFont="1" applyBorder="1" applyAlignment="1">
      <alignment horizontal="center" vertical="top"/>
    </xf>
    <xf numFmtId="0" fontId="12" fillId="0" borderId="255" xfId="0" applyFont="1" applyBorder="1" applyAlignment="1">
      <alignment horizontal="center" vertical="top"/>
    </xf>
    <xf numFmtId="2" fontId="24" fillId="6" borderId="256" xfId="0" applyNumberFormat="1" applyFont="1" applyFill="1" applyBorder="1" applyAlignment="1">
      <alignment horizontal="center" vertical="top"/>
    </xf>
    <xf numFmtId="2" fontId="24" fillId="6" borderId="255" xfId="0" applyNumberFormat="1" applyFont="1" applyFill="1" applyBorder="1" applyAlignment="1">
      <alignment horizontal="center" vertical="top"/>
    </xf>
    <xf numFmtId="2" fontId="24" fillId="6" borderId="257" xfId="0" applyNumberFormat="1" applyFont="1" applyFill="1" applyBorder="1" applyAlignment="1">
      <alignment horizontal="center" vertical="top"/>
    </xf>
    <xf numFmtId="2" fontId="24" fillId="6" borderId="258" xfId="0" applyNumberFormat="1" applyFont="1" applyFill="1" applyBorder="1" applyAlignment="1">
      <alignment horizontal="center" vertical="top"/>
    </xf>
    <xf numFmtId="2" fontId="24" fillId="6" borderId="259" xfId="0" applyNumberFormat="1" applyFont="1" applyFill="1" applyBorder="1" applyAlignment="1">
      <alignment horizontal="center" vertical="top"/>
    </xf>
    <xf numFmtId="2" fontId="24" fillId="6" borderId="260" xfId="0" applyNumberFormat="1" applyFont="1" applyFill="1" applyBorder="1" applyAlignment="1">
      <alignment horizontal="center" vertical="top"/>
    </xf>
    <xf numFmtId="1" fontId="2" fillId="0" borderId="244" xfId="0" applyNumberFormat="1" applyFont="1" applyBorder="1" applyAlignment="1">
      <alignment horizontal="center" vertical="top" wrapText="1"/>
    </xf>
    <xf numFmtId="1" fontId="2" fillId="0" borderId="245" xfId="0" applyNumberFormat="1" applyFont="1" applyBorder="1" applyAlignment="1">
      <alignment horizontal="center" vertical="top" wrapText="1"/>
    </xf>
    <xf numFmtId="2" fontId="24" fillId="6" borderId="29" xfId="0" applyNumberFormat="1" applyFont="1" applyFill="1" applyBorder="1" applyAlignment="1">
      <alignment horizontal="center" vertical="top"/>
    </xf>
    <xf numFmtId="0" fontId="3" fillId="0" borderId="220" xfId="0" applyFont="1" applyBorder="1" applyAlignment="1">
      <alignment horizontal="center" vertical="top"/>
    </xf>
    <xf numFmtId="9" fontId="12" fillId="0" borderId="244" xfId="1" applyFont="1" applyFill="1" applyBorder="1" applyAlignment="1">
      <alignment horizontal="center" vertical="top" wrapText="1"/>
    </xf>
    <xf numFmtId="0" fontId="12" fillId="0" borderId="262" xfId="0" applyFont="1" applyBorder="1" applyAlignment="1">
      <alignment horizontal="center" vertical="top"/>
    </xf>
    <xf numFmtId="0" fontId="3" fillId="0" borderId="263" xfId="0" applyFont="1" applyBorder="1" applyAlignment="1">
      <alignment horizontal="center" vertical="top"/>
    </xf>
    <xf numFmtId="0" fontId="3" fillId="0" borderId="259" xfId="0" applyFont="1" applyBorder="1" applyAlignment="1">
      <alignment horizontal="center" vertical="top"/>
    </xf>
    <xf numFmtId="1" fontId="2" fillId="2" borderId="65" xfId="0" applyNumberFormat="1" applyFont="1" applyFill="1" applyBorder="1" applyAlignment="1">
      <alignment horizontal="center" vertical="top" wrapText="1"/>
    </xf>
    <xf numFmtId="1" fontId="2" fillId="0" borderId="244" xfId="0" applyNumberFormat="1" applyFont="1" applyBorder="1" applyAlignment="1">
      <alignment horizontal="center" vertical="top" shrinkToFit="1"/>
    </xf>
    <xf numFmtId="1" fontId="2" fillId="0" borderId="245" xfId="0" applyNumberFormat="1" applyFont="1" applyBorder="1" applyAlignment="1">
      <alignment horizontal="center" vertical="top" shrinkToFit="1"/>
    </xf>
    <xf numFmtId="0" fontId="3" fillId="0" borderId="253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2" fontId="2" fillId="6" borderId="250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243" xfId="1" applyNumberFormat="1" applyFont="1" applyFill="1" applyBorder="1" applyAlignment="1">
      <alignment horizontal="center" vertical="top" wrapText="1"/>
    </xf>
    <xf numFmtId="2" fontId="24" fillId="6" borderId="264" xfId="0" applyNumberFormat="1" applyFont="1" applyFill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12" fillId="0" borderId="201" xfId="0" applyFont="1" applyBorder="1" applyAlignment="1">
      <alignment horizontal="center" vertical="top" wrapText="1"/>
    </xf>
    <xf numFmtId="0" fontId="3" fillId="0" borderId="254" xfId="0" applyFont="1" applyBorder="1" applyAlignment="1">
      <alignment horizontal="center" vertical="top" wrapText="1"/>
    </xf>
    <xf numFmtId="2" fontId="24" fillId="0" borderId="258" xfId="0" applyNumberFormat="1" applyFont="1" applyBorder="1" applyAlignment="1">
      <alignment horizontal="center" vertical="top"/>
    </xf>
    <xf numFmtId="0" fontId="3" fillId="0" borderId="253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85" xfId="0" applyFont="1" applyFill="1" applyBorder="1" applyAlignment="1">
      <alignment horizontal="center" vertical="top" wrapText="1"/>
    </xf>
    <xf numFmtId="0" fontId="3" fillId="0" borderId="9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8" fillId="2" borderId="97" xfId="0" applyFont="1" applyFill="1" applyBorder="1" applyAlignment="1">
      <alignment horizontal="left" vertical="top" wrapText="1" indent="2"/>
    </xf>
    <xf numFmtId="0" fontId="28" fillId="0" borderId="92" xfId="0" applyFont="1" applyBorder="1" applyAlignment="1">
      <alignment horizontal="left" vertical="top" wrapText="1" indent="2"/>
    </xf>
    <xf numFmtId="0" fontId="3" fillId="0" borderId="79" xfId="0" applyFont="1" applyBorder="1" applyAlignment="1">
      <alignment horizontal="center" vertical="top" wrapText="1"/>
    </xf>
    <xf numFmtId="0" fontId="6" fillId="0" borderId="96" xfId="0" applyFont="1" applyBorder="1" applyAlignment="1">
      <alignment horizontal="center" vertical="top"/>
    </xf>
    <xf numFmtId="0" fontId="3" fillId="0" borderId="94" xfId="0" applyFont="1" applyBorder="1" applyAlignment="1">
      <alignment horizontal="center" vertical="top" wrapText="1"/>
    </xf>
    <xf numFmtId="0" fontId="28" fillId="0" borderId="98" xfId="0" applyFont="1" applyBorder="1" applyAlignment="1">
      <alignment horizontal="left" vertical="top" wrapText="1" indent="2"/>
    </xf>
    <xf numFmtId="10" fontId="9" fillId="5" borderId="18" xfId="1" applyNumberFormat="1" applyFont="1" applyFill="1" applyBorder="1" applyAlignment="1">
      <alignment horizontal="center" vertical="top" wrapText="1"/>
    </xf>
    <xf numFmtId="0" fontId="6" fillId="5" borderId="18" xfId="0" applyFont="1" applyFill="1" applyBorder="1" applyAlignment="1">
      <alignment horizontal="center" vertical="top" wrapText="1"/>
    </xf>
    <xf numFmtId="0" fontId="6" fillId="5" borderId="64" xfId="0" applyFont="1" applyFill="1" applyBorder="1" applyAlignment="1">
      <alignment horizontal="center" vertical="top" wrapText="1"/>
    </xf>
    <xf numFmtId="0" fontId="11" fillId="2" borderId="100" xfId="0" applyFont="1" applyFill="1" applyBorder="1" applyAlignment="1">
      <alignment horizontal="center" vertical="center" wrapText="1"/>
    </xf>
    <xf numFmtId="0" fontId="11" fillId="2" borderId="101" xfId="0" applyFont="1" applyFill="1" applyBorder="1" applyAlignment="1">
      <alignment horizontal="center" vertical="center"/>
    </xf>
    <xf numFmtId="0" fontId="11" fillId="2" borderId="102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0" borderId="99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top" wrapText="1"/>
    </xf>
    <xf numFmtId="0" fontId="11" fillId="0" borderId="87" xfId="0" applyFont="1" applyBorder="1" applyAlignment="1">
      <alignment horizontal="center" vertical="top" wrapText="1"/>
    </xf>
    <xf numFmtId="0" fontId="11" fillId="0" borderId="89" xfId="0" applyFont="1" applyBorder="1" applyAlignment="1">
      <alignment horizontal="center" vertical="top" wrapText="1"/>
    </xf>
    <xf numFmtId="0" fontId="3" fillId="2" borderId="95" xfId="0" applyFont="1" applyFill="1" applyBorder="1" applyAlignment="1">
      <alignment horizontal="center" vertical="top" wrapText="1"/>
    </xf>
    <xf numFmtId="0" fontId="6" fillId="0" borderId="79" xfId="0" applyFont="1" applyBorder="1" applyAlignment="1">
      <alignment horizontal="center" vertical="top"/>
    </xf>
    <xf numFmtId="0" fontId="8" fillId="2" borderId="46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3" fillId="2" borderId="94" xfId="0" applyFont="1" applyFill="1" applyBorder="1" applyAlignment="1">
      <alignment horizontal="center" vertical="top" wrapText="1"/>
    </xf>
    <xf numFmtId="0" fontId="3" fillId="2" borderId="79" xfId="0" applyFont="1" applyFill="1" applyBorder="1" applyAlignment="1">
      <alignment horizontal="center" vertical="top" wrapText="1"/>
    </xf>
    <xf numFmtId="0" fontId="6" fillId="0" borderId="104" xfId="0" applyFont="1" applyBorder="1" applyAlignment="1">
      <alignment horizontal="center" vertical="top"/>
    </xf>
    <xf numFmtId="0" fontId="8" fillId="2" borderId="97" xfId="0" applyFont="1" applyFill="1" applyBorder="1" applyAlignment="1">
      <alignment horizontal="center" vertical="top" wrapText="1"/>
    </xf>
    <xf numFmtId="0" fontId="28" fillId="0" borderId="92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9" fontId="9" fillId="5" borderId="121" xfId="0" applyNumberFormat="1" applyFont="1" applyFill="1" applyBorder="1" applyAlignment="1">
      <alignment horizontal="center" vertical="top" wrapText="1"/>
    </xf>
    <xf numFmtId="0" fontId="0" fillId="5" borderId="121" xfId="0" applyFill="1" applyBorder="1" applyAlignment="1">
      <alignment horizontal="center" vertical="top" wrapText="1"/>
    </xf>
    <xf numFmtId="0" fontId="0" fillId="5" borderId="122" xfId="0" applyFill="1" applyBorder="1" applyAlignment="1">
      <alignment horizontal="center" vertical="top" wrapText="1"/>
    </xf>
    <xf numFmtId="0" fontId="0" fillId="0" borderId="92" xfId="0" applyBorder="1" applyAlignment="1">
      <alignment horizontal="left" vertical="top" wrapText="1" indent="2"/>
    </xf>
    <xf numFmtId="0" fontId="0" fillId="0" borderId="98" xfId="0" applyBorder="1" applyAlignment="1">
      <alignment horizontal="left" vertical="top" wrapText="1" indent="2"/>
    </xf>
    <xf numFmtId="0" fontId="10" fillId="2" borderId="94" xfId="0" applyFont="1" applyFill="1" applyBorder="1" applyAlignment="1">
      <alignment horizontal="center" vertical="top" wrapText="1"/>
    </xf>
    <xf numFmtId="0" fontId="10" fillId="2" borderId="189" xfId="0" applyFont="1" applyFill="1" applyBorder="1" applyAlignment="1">
      <alignment horizontal="center" vertical="top" wrapText="1"/>
    </xf>
    <xf numFmtId="0" fontId="10" fillId="2" borderId="199" xfId="0" applyFont="1" applyFill="1" applyBorder="1" applyAlignment="1">
      <alignment horizontal="center" vertical="top" wrapText="1"/>
    </xf>
    <xf numFmtId="0" fontId="10" fillId="2" borderId="195" xfId="0" applyFont="1" applyFill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102" xfId="0" applyBorder="1"/>
    <xf numFmtId="0" fontId="0" fillId="0" borderId="56" xfId="0" applyBorder="1"/>
    <xf numFmtId="0" fontId="11" fillId="2" borderId="71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0" fontId="0" fillId="0" borderId="106" xfId="0" applyBorder="1"/>
    <xf numFmtId="0" fontId="10" fillId="2" borderId="96" xfId="0" applyFont="1" applyFill="1" applyBorder="1" applyAlignment="1">
      <alignment horizontal="center" vertical="top" wrapText="1"/>
    </xf>
    <xf numFmtId="10" fontId="9" fillId="4" borderId="114" xfId="1" applyNumberFormat="1" applyFont="1" applyFill="1" applyBorder="1" applyAlignment="1">
      <alignment horizontal="center" vertical="center" wrapText="1"/>
    </xf>
    <xf numFmtId="0" fontId="6" fillId="4" borderId="87" xfId="0" applyFont="1" applyFill="1" applyBorder="1" applyAlignment="1">
      <alignment horizontal="center" vertical="center" wrapText="1"/>
    </xf>
    <xf numFmtId="0" fontId="6" fillId="4" borderId="89" xfId="0" applyFont="1" applyFill="1" applyBorder="1" applyAlignment="1">
      <alignment horizontal="center" vertical="center" wrapText="1"/>
    </xf>
    <xf numFmtId="0" fontId="13" fillId="0" borderId="105" xfId="0" applyFont="1" applyBorder="1" applyAlignment="1">
      <alignment horizontal="center" vertical="top" wrapText="1"/>
    </xf>
    <xf numFmtId="0" fontId="13" fillId="0" borderId="79" xfId="0" applyFont="1" applyBorder="1" applyAlignment="1">
      <alignment horizontal="center" vertical="top" wrapText="1"/>
    </xf>
    <xf numFmtId="0" fontId="3" fillId="2" borderId="94" xfId="0" applyFont="1" applyFill="1" applyBorder="1" applyAlignment="1">
      <alignment vertical="top" wrapText="1"/>
    </xf>
    <xf numFmtId="0" fontId="3" fillId="2" borderId="96" xfId="0" applyFont="1" applyFill="1" applyBorder="1" applyAlignment="1">
      <alignment vertical="top" wrapText="1"/>
    </xf>
    <xf numFmtId="0" fontId="3" fillId="0" borderId="153" xfId="0" applyFont="1" applyBorder="1" applyAlignment="1">
      <alignment vertical="top" wrapText="1"/>
    </xf>
    <xf numFmtId="0" fontId="3" fillId="0" borderId="175" xfId="0" applyFont="1" applyBorder="1" applyAlignment="1">
      <alignment vertical="top" wrapText="1"/>
    </xf>
    <xf numFmtId="0" fontId="3" fillId="2" borderId="153" xfId="0" applyFont="1" applyFill="1" applyBorder="1" applyAlignment="1">
      <alignment vertical="top" wrapText="1"/>
    </xf>
    <xf numFmtId="0" fontId="3" fillId="0" borderId="153" xfId="0" applyFont="1" applyBorder="1" applyAlignment="1">
      <alignment horizontal="left" vertical="top" wrapText="1" indent="1"/>
    </xf>
    <xf numFmtId="10" fontId="9" fillId="5" borderId="114" xfId="1" applyNumberFormat="1" applyFont="1" applyFill="1" applyBorder="1" applyAlignment="1">
      <alignment horizontal="center" vertical="center" wrapText="1"/>
    </xf>
    <xf numFmtId="0" fontId="6" fillId="5" borderId="87" xfId="0" applyFont="1" applyFill="1" applyBorder="1" applyAlignment="1">
      <alignment horizontal="center" vertical="center" wrapText="1"/>
    </xf>
    <xf numFmtId="0" fontId="6" fillId="5" borderId="89" xfId="0" applyFont="1" applyFill="1" applyBorder="1" applyAlignment="1">
      <alignment horizontal="center" vertical="center" wrapText="1"/>
    </xf>
    <xf numFmtId="0" fontId="5" fillId="0" borderId="15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7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1" fillId="2" borderId="106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 wrapText="1"/>
    </xf>
    <xf numFmtId="0" fontId="8" fillId="0" borderId="146" xfId="0" applyFont="1" applyBorder="1" applyAlignment="1">
      <alignment horizontal="center" vertical="center" wrapText="1"/>
    </xf>
    <xf numFmtId="49" fontId="5" fillId="0" borderId="199" xfId="0" applyNumberFormat="1" applyFont="1" applyBorder="1" applyAlignment="1">
      <alignment horizontal="center" vertical="center" wrapText="1"/>
    </xf>
    <xf numFmtId="49" fontId="5" fillId="0" borderId="194" xfId="0" applyNumberFormat="1" applyFont="1" applyBorder="1" applyAlignment="1">
      <alignment horizontal="center" vertical="center" wrapText="1"/>
    </xf>
    <xf numFmtId="0" fontId="11" fillId="2" borderId="185" xfId="0" applyFont="1" applyFill="1" applyBorder="1" applyAlignment="1">
      <alignment horizontal="center" vertical="center" wrapText="1"/>
    </xf>
    <xf numFmtId="0" fontId="11" fillId="2" borderId="87" xfId="0" applyFont="1" applyFill="1" applyBorder="1" applyAlignment="1">
      <alignment horizontal="center" vertical="center" wrapText="1"/>
    </xf>
    <xf numFmtId="49" fontId="5" fillId="0" borderId="177" xfId="0" applyNumberFormat="1" applyFont="1" applyBorder="1" applyAlignment="1">
      <alignment horizontal="center" vertical="center" wrapText="1"/>
    </xf>
    <xf numFmtId="49" fontId="5" fillId="0" borderId="153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3" fillId="0" borderId="105" xfId="0" applyNumberFormat="1" applyFont="1" applyBorder="1" applyAlignment="1">
      <alignment horizontal="center" vertical="center" wrapText="1"/>
    </xf>
    <xf numFmtId="49" fontId="3" fillId="0" borderId="10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5" fillId="0" borderId="199" xfId="0" applyFont="1" applyBorder="1" applyAlignment="1">
      <alignment horizontal="center" vertical="top" wrapText="1"/>
    </xf>
    <xf numFmtId="0" fontId="6" fillId="0" borderId="195" xfId="0" applyFont="1" applyBorder="1" applyAlignment="1">
      <alignment horizontal="center" vertical="top" wrapText="1"/>
    </xf>
    <xf numFmtId="0" fontId="5" fillId="0" borderId="153" xfId="0" applyFont="1" applyBorder="1" applyAlignment="1">
      <alignment horizontal="center" vertical="center" wrapText="1"/>
    </xf>
    <xf numFmtId="0" fontId="5" fillId="0" borderId="175" xfId="0" applyFont="1" applyBorder="1" applyAlignment="1">
      <alignment horizontal="center" vertical="center" wrapText="1"/>
    </xf>
    <xf numFmtId="0" fontId="5" fillId="0" borderId="196" xfId="0" applyFont="1" applyBorder="1" applyAlignment="1">
      <alignment horizontal="center" vertical="center" wrapText="1"/>
    </xf>
    <xf numFmtId="0" fontId="5" fillId="0" borderId="195" xfId="0" applyFont="1" applyBorder="1" applyAlignment="1">
      <alignment horizontal="center" vertical="center" wrapText="1"/>
    </xf>
    <xf numFmtId="0" fontId="5" fillId="0" borderId="194" xfId="0" applyFont="1" applyBorder="1" applyAlignment="1">
      <alignment horizontal="center" vertical="top" wrapText="1"/>
    </xf>
    <xf numFmtId="0" fontId="5" fillId="0" borderId="161" xfId="0" applyFont="1" applyBorder="1" applyAlignment="1">
      <alignment horizontal="center" vertical="top" wrapText="1"/>
    </xf>
    <xf numFmtId="0" fontId="6" fillId="0" borderId="231" xfId="0" applyFont="1" applyBorder="1" applyAlignment="1">
      <alignment horizontal="center" vertical="top" wrapText="1"/>
    </xf>
    <xf numFmtId="0" fontId="5" fillId="0" borderId="159" xfId="0" applyFont="1" applyBorder="1" applyAlignment="1">
      <alignment horizontal="center" vertical="top" wrapText="1"/>
    </xf>
    <xf numFmtId="0" fontId="0" fillId="0" borderId="230" xfId="0" applyBorder="1" applyAlignment="1">
      <alignment horizontal="center" vertical="top" wrapText="1"/>
    </xf>
    <xf numFmtId="0" fontId="5" fillId="0" borderId="230" xfId="0" applyFont="1" applyBorder="1" applyAlignment="1">
      <alignment horizontal="center" vertical="top" wrapText="1"/>
    </xf>
    <xf numFmtId="0" fontId="11" fillId="2" borderId="218" xfId="0" applyFont="1" applyFill="1" applyBorder="1" applyAlignment="1">
      <alignment horizontal="center" vertical="center" wrapText="1"/>
    </xf>
    <xf numFmtId="0" fontId="11" fillId="2" borderId="76" xfId="0" applyFont="1" applyFill="1" applyBorder="1" applyAlignment="1">
      <alignment horizontal="center" vertical="center"/>
    </xf>
    <xf numFmtId="0" fontId="11" fillId="2" borderId="219" xfId="0" applyFont="1" applyFill="1" applyBorder="1" applyAlignment="1">
      <alignment horizontal="center" vertical="center"/>
    </xf>
    <xf numFmtId="0" fontId="11" fillId="2" borderId="220" xfId="0" applyFont="1" applyFill="1" applyBorder="1" applyAlignment="1">
      <alignment horizontal="center" vertical="center"/>
    </xf>
    <xf numFmtId="0" fontId="11" fillId="2" borderId="221" xfId="0" applyFont="1" applyFill="1" applyBorder="1" applyAlignment="1">
      <alignment horizontal="center" vertical="center"/>
    </xf>
    <xf numFmtId="0" fontId="8" fillId="0" borderId="114" xfId="0" applyFont="1" applyBorder="1" applyAlignment="1">
      <alignment horizontal="center" vertical="center" wrapText="1"/>
    </xf>
    <xf numFmtId="0" fontId="6" fillId="4" borderId="223" xfId="0" applyFont="1" applyFill="1" applyBorder="1" applyAlignment="1">
      <alignment horizontal="center" vertical="center" wrapText="1"/>
    </xf>
    <xf numFmtId="0" fontId="5" fillId="0" borderId="224" xfId="0" applyFont="1" applyBorder="1" applyAlignment="1">
      <alignment horizontal="center" vertical="top" wrapText="1"/>
    </xf>
    <xf numFmtId="0" fontId="5" fillId="0" borderId="225" xfId="0" applyFont="1" applyBorder="1" applyAlignment="1">
      <alignment horizontal="center" vertical="top" wrapText="1"/>
    </xf>
    <xf numFmtId="0" fontId="5" fillId="0" borderId="95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/>
    </xf>
    <xf numFmtId="10" fontId="9" fillId="5" borderId="80" xfId="1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top" wrapText="1"/>
    </xf>
    <xf numFmtId="0" fontId="17" fillId="0" borderId="104" xfId="0" applyFont="1" applyBorder="1" applyAlignment="1">
      <alignment horizontal="center" vertical="top" wrapText="1"/>
    </xf>
    <xf numFmtId="0" fontId="5" fillId="0" borderId="198" xfId="0" applyFont="1" applyBorder="1" applyAlignment="1">
      <alignment horizontal="center" vertical="top" wrapText="1"/>
    </xf>
    <xf numFmtId="0" fontId="11" fillId="2" borderId="186" xfId="0" applyFont="1" applyFill="1" applyBorder="1" applyAlignment="1">
      <alignment horizontal="center" vertical="center" wrapText="1"/>
    </xf>
    <xf numFmtId="0" fontId="11" fillId="2" borderId="187" xfId="0" applyFont="1" applyFill="1" applyBorder="1" applyAlignment="1">
      <alignment horizontal="center" vertical="center"/>
    </xf>
    <xf numFmtId="0" fontId="8" fillId="0" borderId="196" xfId="0" applyFont="1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3" fillId="2" borderId="197" xfId="0" applyFont="1" applyFill="1" applyBorder="1" applyAlignment="1">
      <alignment horizontal="center" vertical="top" wrapText="1"/>
    </xf>
    <xf numFmtId="0" fontId="3" fillId="2" borderId="198" xfId="0" applyFont="1" applyFill="1" applyBorder="1" applyAlignment="1">
      <alignment horizontal="center" vertical="top" wrapText="1"/>
    </xf>
    <xf numFmtId="0" fontId="3" fillId="2" borderId="153" xfId="0" applyFont="1" applyFill="1" applyBorder="1" applyAlignment="1">
      <alignment horizontal="center" vertical="top" wrapText="1"/>
    </xf>
    <xf numFmtId="0" fontId="3" fillId="2" borderId="175" xfId="0" applyFont="1" applyFill="1" applyBorder="1" applyAlignment="1">
      <alignment horizontal="center" vertical="top" wrapText="1"/>
    </xf>
    <xf numFmtId="0" fontId="8" fillId="2" borderId="192" xfId="0" applyFont="1" applyFill="1" applyBorder="1" applyAlignment="1">
      <alignment horizontal="center" vertical="top" wrapText="1"/>
    </xf>
    <xf numFmtId="0" fontId="8" fillId="2" borderId="92" xfId="0" applyFont="1" applyFill="1" applyBorder="1" applyAlignment="1">
      <alignment horizontal="center" vertical="top" wrapText="1"/>
    </xf>
    <xf numFmtId="0" fontId="8" fillId="2" borderId="98" xfId="0" applyFont="1" applyFill="1" applyBorder="1" applyAlignment="1">
      <alignment horizontal="center" vertical="top" wrapText="1"/>
    </xf>
    <xf numFmtId="0" fontId="3" fillId="2" borderId="199" xfId="0" applyFont="1" applyFill="1" applyBorder="1" applyAlignment="1">
      <alignment horizontal="center" vertical="top" wrapText="1"/>
    </xf>
    <xf numFmtId="0" fontId="3" fillId="2" borderId="194" xfId="0" applyFont="1" applyFill="1" applyBorder="1" applyAlignment="1">
      <alignment horizontal="center" vertical="top" wrapText="1"/>
    </xf>
    <xf numFmtId="0" fontId="3" fillId="0" borderId="199" xfId="0" applyFont="1" applyBorder="1" applyAlignment="1">
      <alignment horizontal="center" vertical="top" wrapText="1"/>
    </xf>
    <xf numFmtId="0" fontId="3" fillId="0" borderId="194" xfId="0" applyFont="1" applyBorder="1" applyAlignment="1">
      <alignment horizontal="center" vertical="top" wrapText="1"/>
    </xf>
    <xf numFmtId="0" fontId="3" fillId="2" borderId="199" xfId="0" applyFont="1" applyFill="1" applyBorder="1" applyAlignment="1">
      <alignment horizontal="center" vertical="top"/>
    </xf>
    <xf numFmtId="0" fontId="3" fillId="2" borderId="194" xfId="0" applyFont="1" applyFill="1" applyBorder="1" applyAlignment="1">
      <alignment horizontal="center" vertical="top"/>
    </xf>
    <xf numFmtId="0" fontId="8" fillId="2" borderId="192" xfId="0" applyFont="1" applyFill="1" applyBorder="1" applyAlignment="1">
      <alignment horizontal="center" vertical="center" wrapText="1"/>
    </xf>
    <xf numFmtId="0" fontId="8" fillId="2" borderId="92" xfId="0" applyFont="1" applyFill="1" applyBorder="1" applyAlignment="1">
      <alignment horizontal="center" vertical="center" wrapText="1"/>
    </xf>
    <xf numFmtId="0" fontId="8" fillId="2" borderId="98" xfId="0" applyFont="1" applyFill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top" wrapText="1"/>
    </xf>
    <xf numFmtId="0" fontId="0" fillId="0" borderId="92" xfId="0" applyBorder="1" applyAlignment="1">
      <alignment horizontal="center" vertical="top"/>
    </xf>
    <xf numFmtId="0" fontId="0" fillId="0" borderId="98" xfId="0" applyBorder="1" applyAlignment="1">
      <alignment horizontal="center" vertical="top"/>
    </xf>
    <xf numFmtId="0" fontId="8" fillId="0" borderId="185" xfId="0" applyFont="1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11" fillId="0" borderId="189" xfId="0" applyFont="1" applyBorder="1" applyAlignment="1">
      <alignment horizontal="center" vertical="center" wrapText="1"/>
    </xf>
    <xf numFmtId="0" fontId="3" fillId="0" borderId="190" xfId="0" applyFont="1" applyBorder="1" applyAlignment="1">
      <alignment horizontal="center" vertical="center" wrapText="1"/>
    </xf>
    <xf numFmtId="0" fontId="3" fillId="0" borderId="185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18" fillId="0" borderId="190" xfId="0" applyFont="1" applyBorder="1" applyAlignment="1">
      <alignment horizontal="center" vertical="center" wrapText="1"/>
    </xf>
    <xf numFmtId="0" fontId="18" fillId="0" borderId="191" xfId="0" applyFont="1" applyBorder="1" applyAlignment="1">
      <alignment horizontal="center" vertical="center" wrapText="1"/>
    </xf>
    <xf numFmtId="0" fontId="19" fillId="0" borderId="192" xfId="0" applyFont="1" applyBorder="1" applyAlignment="1">
      <alignment horizontal="center" vertical="top" wrapText="1"/>
    </xf>
    <xf numFmtId="0" fontId="0" fillId="0" borderId="92" xfId="0" applyBorder="1" applyAlignment="1">
      <alignment horizontal="center" vertical="top" wrapText="1"/>
    </xf>
    <xf numFmtId="0" fontId="0" fillId="0" borderId="98" xfId="0" applyBorder="1" applyAlignment="1">
      <alignment horizontal="center" vertical="top" wrapText="1"/>
    </xf>
    <xf numFmtId="0" fontId="5" fillId="0" borderId="191" xfId="0" applyFont="1" applyBorder="1" applyAlignment="1">
      <alignment horizontal="center" vertical="center" wrapText="1"/>
    </xf>
    <xf numFmtId="0" fontId="0" fillId="0" borderId="190" xfId="0" applyBorder="1" applyAlignment="1">
      <alignment horizontal="center" vertical="center" wrapText="1"/>
    </xf>
    <xf numFmtId="0" fontId="0" fillId="0" borderId="195" xfId="0" applyBorder="1" applyAlignment="1">
      <alignment horizontal="center" vertical="center"/>
    </xf>
    <xf numFmtId="0" fontId="19" fillId="0" borderId="192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5" fillId="0" borderId="190" xfId="0" applyFont="1" applyBorder="1" applyAlignment="1">
      <alignment horizontal="center" vertical="center" wrapText="1"/>
    </xf>
    <xf numFmtId="0" fontId="18" fillId="7" borderId="105" xfId="0" applyFont="1" applyFill="1" applyBorder="1" applyAlignment="1">
      <alignment horizontal="center" vertical="top" wrapText="1"/>
    </xf>
    <xf numFmtId="0" fontId="16" fillId="7" borderId="96" xfId="0" applyFont="1" applyFill="1" applyBorder="1" applyAlignment="1">
      <alignment horizontal="center" vertical="top" wrapText="1"/>
    </xf>
    <xf numFmtId="0" fontId="5" fillId="0" borderId="7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0" fillId="0" borderId="104" xfId="0" applyBorder="1" applyAlignment="1">
      <alignment horizontal="center" vertical="top"/>
    </xf>
    <xf numFmtId="0" fontId="19" fillId="0" borderId="9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5" fillId="0" borderId="191" xfId="0" applyFont="1" applyBorder="1" applyAlignment="1">
      <alignment horizontal="center" vertical="top" wrapText="1"/>
    </xf>
    <xf numFmtId="0" fontId="5" fillId="0" borderId="190" xfId="0" applyFont="1" applyBorder="1" applyAlignment="1">
      <alignment horizontal="center" vertical="top" wrapText="1"/>
    </xf>
    <xf numFmtId="0" fontId="11" fillId="0" borderId="79" xfId="0" applyFont="1" applyBorder="1" applyAlignment="1">
      <alignment horizontal="center" vertical="top" wrapText="1"/>
    </xf>
    <xf numFmtId="0" fontId="3" fillId="0" borderId="195" xfId="0" applyFont="1" applyBorder="1" applyAlignment="1">
      <alignment horizontal="center" vertical="top" wrapText="1"/>
    </xf>
    <xf numFmtId="0" fontId="18" fillId="7" borderId="79" xfId="0" applyFont="1" applyFill="1" applyBorder="1" applyAlignment="1">
      <alignment horizontal="center" vertical="top" wrapText="1"/>
    </xf>
    <xf numFmtId="0" fontId="7" fillId="0" borderId="92" xfId="0" applyFont="1" applyBorder="1" applyAlignment="1">
      <alignment horizontal="center" vertical="top"/>
    </xf>
    <xf numFmtId="0" fontId="7" fillId="0" borderId="98" xfId="0" applyFont="1" applyBorder="1" applyAlignment="1">
      <alignment horizontal="center" vertical="top"/>
    </xf>
    <xf numFmtId="0" fontId="3" fillId="0" borderId="252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vertical="top" wrapText="1"/>
    </xf>
    <xf numFmtId="0" fontId="3" fillId="0" borderId="254" xfId="0" applyFont="1" applyBorder="1" applyAlignment="1">
      <alignment horizontal="center" vertical="top" wrapText="1"/>
    </xf>
    <xf numFmtId="0" fontId="11" fillId="7" borderId="114" xfId="0" applyFont="1" applyFill="1" applyBorder="1" applyAlignment="1">
      <alignment horizontal="left" vertical="top"/>
    </xf>
    <xf numFmtId="0" fontId="11" fillId="7" borderId="87" xfId="0" applyFont="1" applyFill="1" applyBorder="1" applyAlignment="1">
      <alignment horizontal="left" vertical="top"/>
    </xf>
    <xf numFmtId="0" fontId="11" fillId="7" borderId="223" xfId="0" applyFont="1" applyFill="1" applyBorder="1" applyAlignment="1">
      <alignment horizontal="left" vertical="top"/>
    </xf>
    <xf numFmtId="0" fontId="11" fillId="7" borderId="114" xfId="0" applyFont="1" applyFill="1" applyBorder="1" applyAlignment="1">
      <alignment horizontal="left" vertical="top" wrapText="1"/>
    </xf>
    <xf numFmtId="0" fontId="6" fillId="7" borderId="87" xfId="0" applyFont="1" applyFill="1" applyBorder="1" applyAlignment="1">
      <alignment horizontal="left" vertical="top" wrapText="1"/>
    </xf>
    <xf numFmtId="0" fontId="0" fillId="7" borderId="87" xfId="0" applyFill="1" applyBorder="1" applyAlignment="1">
      <alignment horizontal="left" vertical="top" wrapText="1"/>
    </xf>
    <xf numFmtId="0" fontId="0" fillId="7" borderId="223" xfId="0" applyFill="1" applyBorder="1" applyAlignment="1">
      <alignment horizontal="left" vertical="top" wrapText="1"/>
    </xf>
    <xf numFmtId="0" fontId="3" fillId="0" borderId="241" xfId="0" applyFont="1" applyBorder="1" applyAlignment="1">
      <alignment horizontal="center" vertical="top" wrapText="1"/>
    </xf>
    <xf numFmtId="0" fontId="3" fillId="0" borderId="242" xfId="0" applyFont="1" applyBorder="1" applyAlignment="1">
      <alignment horizontal="center" vertical="top" wrapText="1"/>
    </xf>
    <xf numFmtId="0" fontId="3" fillId="0" borderId="253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61" xfId="0" applyFont="1" applyBorder="1" applyAlignment="1">
      <alignment horizontal="center" vertical="top" wrapText="1"/>
    </xf>
    <xf numFmtId="0" fontId="3" fillId="0" borderId="159" xfId="0" applyFont="1" applyBorder="1" applyAlignment="1">
      <alignment horizontal="center" vertical="top" wrapText="1"/>
    </xf>
    <xf numFmtId="0" fontId="3" fillId="0" borderId="81" xfId="0" applyFont="1" applyBorder="1" applyAlignment="1">
      <alignment horizontal="center" vertical="top" wrapText="1"/>
    </xf>
    <xf numFmtId="0" fontId="8" fillId="0" borderId="237" xfId="0" applyFont="1" applyBorder="1" applyAlignment="1">
      <alignment horizontal="center" vertical="center" wrapText="1"/>
    </xf>
    <xf numFmtId="0" fontId="0" fillId="0" borderId="233" xfId="0" applyBorder="1" applyAlignment="1">
      <alignment horizontal="center" vertical="center" wrapText="1"/>
    </xf>
    <xf numFmtId="0" fontId="3" fillId="0" borderId="239" xfId="0" applyFont="1" applyBorder="1" applyAlignment="1">
      <alignment horizontal="center" vertical="top" wrapText="1"/>
    </xf>
    <xf numFmtId="0" fontId="3" fillId="0" borderId="231" xfId="0" applyFont="1" applyBorder="1" applyAlignment="1">
      <alignment horizontal="center" vertical="top" wrapText="1"/>
    </xf>
    <xf numFmtId="0" fontId="3" fillId="0" borderId="239" xfId="0" applyFont="1" applyBorder="1" applyAlignment="1">
      <alignment horizontal="center" vertical="top"/>
    </xf>
    <xf numFmtId="0" fontId="0" fillId="0" borderId="81" xfId="0" applyBorder="1" applyAlignment="1">
      <alignment horizontal="center" vertical="top"/>
    </xf>
    <xf numFmtId="0" fontId="3" fillId="0" borderId="159" xfId="0" applyFont="1" applyBorder="1" applyAlignment="1">
      <alignment horizontal="center" vertical="top"/>
    </xf>
    <xf numFmtId="0" fontId="3" fillId="0" borderId="161" xfId="0" applyFont="1" applyBorder="1" applyAlignment="1">
      <alignment horizontal="center" vertical="top"/>
    </xf>
    <xf numFmtId="0" fontId="0" fillId="0" borderId="81" xfId="0" applyBorder="1" applyAlignment="1">
      <alignment horizontal="center" vertical="top" wrapText="1"/>
    </xf>
  </cellXfs>
  <cellStyles count="4">
    <cellStyle name="Normal" xfId="0" builtinId="0"/>
    <cellStyle name="Normal 3" xfId="2"/>
    <cellStyle name="Percent" xfId="1" builtinId="5"/>
    <cellStyle name="Percent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94"/>
  <sheetViews>
    <sheetView showGridLines="0" tabSelected="1" zoomScaleNormal="100" zoomScaleSheetLayoutView="100" workbookViewId="0">
      <selection activeCell="J14" sqref="J14"/>
    </sheetView>
  </sheetViews>
  <sheetFormatPr defaultColWidth="9.140625" defaultRowHeight="12.75" x14ac:dyDescent="0.2"/>
  <cols>
    <col min="1" max="1" width="20" style="1" customWidth="1"/>
    <col min="2" max="2" width="3.42578125" style="19" customWidth="1"/>
    <col min="3" max="3" width="7.85546875" style="1" customWidth="1"/>
    <col min="4" max="4" width="8.28515625" style="1" customWidth="1"/>
    <col min="5" max="6" width="8.7109375" style="1" customWidth="1"/>
    <col min="7" max="7" width="8.85546875" style="20" customWidth="1"/>
    <col min="8" max="8" width="13.28515625" style="1" customWidth="1"/>
    <col min="9" max="9" width="10.28515625" style="1" customWidth="1"/>
    <col min="10" max="10" width="10.85546875" style="1" customWidth="1"/>
    <col min="11" max="11" width="9.7109375" style="1" customWidth="1"/>
    <col min="12" max="12" width="11" style="1" customWidth="1"/>
    <col min="13" max="13" width="10.85546875" style="1" customWidth="1"/>
    <col min="14" max="14" width="9.7109375" style="1" customWidth="1"/>
    <col min="15" max="15" width="9" style="1" customWidth="1"/>
    <col min="16" max="16" width="10.140625" style="1" customWidth="1"/>
    <col min="17" max="17" width="9.7109375" style="1" customWidth="1"/>
    <col min="18" max="18" width="10.7109375" style="1" customWidth="1"/>
    <col min="19" max="19" width="12.42578125" style="1" customWidth="1"/>
    <col min="20" max="16384" width="9.140625" style="1"/>
  </cols>
  <sheetData>
    <row r="1" spans="1:19" ht="13.5" customHeight="1" thickTop="1" x14ac:dyDescent="0.2">
      <c r="A1" s="516" t="s">
        <v>185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3.5" customHeight="1" x14ac:dyDescent="0.2">
      <c r="A2" s="519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1"/>
    </row>
    <row r="3" spans="1:19" ht="15" customHeight="1" thickBot="1" x14ac:dyDescent="0.25">
      <c r="A3" s="519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1"/>
    </row>
    <row r="4" spans="1:19" s="68" customFormat="1" ht="74.25" customHeight="1" thickBot="1" x14ac:dyDescent="0.25">
      <c r="A4" s="522" t="s">
        <v>0</v>
      </c>
      <c r="B4" s="523"/>
      <c r="C4" s="273" t="s">
        <v>1</v>
      </c>
      <c r="D4" s="274" t="s">
        <v>2</v>
      </c>
      <c r="E4" s="211" t="s">
        <v>3</v>
      </c>
      <c r="F4" s="216" t="s">
        <v>4</v>
      </c>
      <c r="G4" s="18" t="s">
        <v>5</v>
      </c>
      <c r="H4" s="210" t="s">
        <v>6</v>
      </c>
      <c r="I4" s="211" t="s">
        <v>7</v>
      </c>
      <c r="J4" s="210" t="s">
        <v>8</v>
      </c>
      <c r="K4" s="211" t="s">
        <v>9</v>
      </c>
      <c r="L4" s="211" t="s">
        <v>10</v>
      </c>
      <c r="M4" s="211" t="s">
        <v>11</v>
      </c>
      <c r="N4" s="211" t="s">
        <v>12</v>
      </c>
      <c r="O4" s="211" t="s">
        <v>13</v>
      </c>
      <c r="P4" s="211" t="s">
        <v>14</v>
      </c>
      <c r="Q4" s="211" t="s">
        <v>15</v>
      </c>
      <c r="R4" s="211" t="s">
        <v>16</v>
      </c>
      <c r="S4" s="212" t="s">
        <v>17</v>
      </c>
    </row>
    <row r="5" spans="1:19" ht="24" customHeight="1" thickTop="1" thickBot="1" x14ac:dyDescent="0.25">
      <c r="A5" s="524" t="s">
        <v>18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6"/>
    </row>
    <row r="6" spans="1:19" ht="15.6" customHeight="1" thickTop="1" x14ac:dyDescent="0.2">
      <c r="A6" s="503" t="s">
        <v>19</v>
      </c>
      <c r="B6" s="12" t="s">
        <v>20</v>
      </c>
      <c r="C6" s="45">
        <v>8516</v>
      </c>
      <c r="D6" s="45">
        <v>6814</v>
      </c>
      <c r="E6" s="45">
        <v>726</v>
      </c>
      <c r="F6" s="22">
        <v>976</v>
      </c>
      <c r="G6" s="26">
        <v>234</v>
      </c>
      <c r="H6" s="44">
        <v>6</v>
      </c>
      <c r="I6" s="45">
        <v>24</v>
      </c>
      <c r="J6" s="45">
        <v>46</v>
      </c>
      <c r="K6" s="45">
        <v>14</v>
      </c>
      <c r="L6" s="45">
        <v>8</v>
      </c>
      <c r="M6" s="45">
        <v>4</v>
      </c>
      <c r="N6" s="45">
        <v>24</v>
      </c>
      <c r="O6" s="45">
        <v>19</v>
      </c>
      <c r="P6" s="45">
        <v>1</v>
      </c>
      <c r="Q6" s="45">
        <v>85</v>
      </c>
      <c r="R6" s="45"/>
      <c r="S6" s="47">
        <v>3</v>
      </c>
    </row>
    <row r="7" spans="1:19" ht="15.6" customHeight="1" x14ac:dyDescent="0.2">
      <c r="A7" s="504"/>
      <c r="B7" s="15" t="s">
        <v>21</v>
      </c>
      <c r="C7" s="124">
        <v>100</v>
      </c>
      <c r="D7" s="125">
        <f t="shared" ref="D7:S7" si="0">IF($C6=0,0%,(D6/$C6*100))</f>
        <v>80.014091122592774</v>
      </c>
      <c r="E7" s="125">
        <f t="shared" si="0"/>
        <v>8.5251291686237671</v>
      </c>
      <c r="F7" s="126">
        <f t="shared" si="0"/>
        <v>11.460779708783466</v>
      </c>
      <c r="G7" s="122">
        <f t="shared" si="0"/>
        <v>2.7477689055894783</v>
      </c>
      <c r="H7" s="107">
        <f t="shared" si="0"/>
        <v>7.0455612963832778E-2</v>
      </c>
      <c r="I7" s="107">
        <f t="shared" si="0"/>
        <v>0.28182245185533111</v>
      </c>
      <c r="J7" s="107">
        <f t="shared" si="0"/>
        <v>0.54015969938938468</v>
      </c>
      <c r="K7" s="107">
        <f t="shared" si="0"/>
        <v>0.16439643024894315</v>
      </c>
      <c r="L7" s="107">
        <f t="shared" si="0"/>
        <v>9.394081728511039E-2</v>
      </c>
      <c r="M7" s="107">
        <f t="shared" si="0"/>
        <v>4.6970408642555195E-2</v>
      </c>
      <c r="N7" s="107">
        <f t="shared" si="0"/>
        <v>0.28182245185533111</v>
      </c>
      <c r="O7" s="107">
        <f t="shared" si="0"/>
        <v>0.22310944105213715</v>
      </c>
      <c r="P7" s="107">
        <f t="shared" si="0"/>
        <v>1.1742602160638799E-2</v>
      </c>
      <c r="Q7" s="107">
        <f t="shared" si="0"/>
        <v>0.99812118365429781</v>
      </c>
      <c r="R7" s="107">
        <f t="shared" si="0"/>
        <v>0</v>
      </c>
      <c r="S7" s="108">
        <f t="shared" si="0"/>
        <v>3.5227806481916389E-2</v>
      </c>
    </row>
    <row r="8" spans="1:19" ht="15.6" customHeight="1" x14ac:dyDescent="0.2">
      <c r="A8" s="504" t="s">
        <v>22</v>
      </c>
      <c r="B8" s="9" t="s">
        <v>20</v>
      </c>
      <c r="C8" s="45">
        <v>8788</v>
      </c>
      <c r="D8" s="24">
        <v>6770</v>
      </c>
      <c r="E8" s="24">
        <v>1027</v>
      </c>
      <c r="F8" s="54">
        <v>991</v>
      </c>
      <c r="G8" s="26">
        <v>240</v>
      </c>
      <c r="H8" s="28">
        <v>7</v>
      </c>
      <c r="I8" s="24">
        <v>27</v>
      </c>
      <c r="J8" s="24">
        <v>42</v>
      </c>
      <c r="K8" s="24">
        <v>15</v>
      </c>
      <c r="L8" s="24">
        <v>7</v>
      </c>
      <c r="M8" s="24">
        <v>5</v>
      </c>
      <c r="N8" s="24">
        <v>23</v>
      </c>
      <c r="O8" s="24">
        <v>16</v>
      </c>
      <c r="P8" s="24">
        <v>1</v>
      </c>
      <c r="Q8" s="24">
        <v>94</v>
      </c>
      <c r="R8" s="24"/>
      <c r="S8" s="29">
        <v>3</v>
      </c>
    </row>
    <row r="9" spans="1:19" ht="15.6" customHeight="1" x14ac:dyDescent="0.2">
      <c r="A9" s="504"/>
      <c r="B9" s="15" t="s">
        <v>21</v>
      </c>
      <c r="C9" s="124">
        <v>100</v>
      </c>
      <c r="D9" s="125">
        <f t="shared" ref="D9:S9" si="1">IF($C8=0,0%,(D8/$C8*100))</f>
        <v>77.036868456986795</v>
      </c>
      <c r="E9" s="125">
        <f t="shared" si="1"/>
        <v>11.68639053254438</v>
      </c>
      <c r="F9" s="126">
        <f t="shared" si="1"/>
        <v>11.276741010468822</v>
      </c>
      <c r="G9" s="122">
        <f t="shared" si="1"/>
        <v>2.7309968138370508</v>
      </c>
      <c r="H9" s="107">
        <f t="shared" si="1"/>
        <v>7.9654073736913966E-2</v>
      </c>
      <c r="I9" s="107">
        <f t="shared" si="1"/>
        <v>0.30723714155666815</v>
      </c>
      <c r="J9" s="107">
        <f t="shared" si="1"/>
        <v>0.47792444242148391</v>
      </c>
      <c r="K9" s="107">
        <f t="shared" si="1"/>
        <v>0.17068730086481568</v>
      </c>
      <c r="L9" s="107">
        <f t="shared" si="1"/>
        <v>7.9654073736913966E-2</v>
      </c>
      <c r="M9" s="107">
        <f t="shared" si="1"/>
        <v>5.6895766954938545E-2</v>
      </c>
      <c r="N9" s="107">
        <f t="shared" si="1"/>
        <v>0.26172052799271733</v>
      </c>
      <c r="O9" s="107">
        <f t="shared" si="1"/>
        <v>0.18206645425580337</v>
      </c>
      <c r="P9" s="107">
        <f t="shared" si="1"/>
        <v>1.137915339098771E-2</v>
      </c>
      <c r="Q9" s="107">
        <f t="shared" si="1"/>
        <v>1.0696404187528448</v>
      </c>
      <c r="R9" s="107">
        <f t="shared" si="1"/>
        <v>0</v>
      </c>
      <c r="S9" s="108">
        <f t="shared" si="1"/>
        <v>3.4137460172963131E-2</v>
      </c>
    </row>
    <row r="10" spans="1:19" ht="15.6" customHeight="1" x14ac:dyDescent="0.2">
      <c r="A10" s="321" t="s">
        <v>23</v>
      </c>
      <c r="B10" s="325" t="s">
        <v>21</v>
      </c>
      <c r="C10" s="326"/>
      <c r="D10" s="327"/>
      <c r="E10" s="328"/>
      <c r="F10" s="323">
        <v>0.12</v>
      </c>
      <c r="G10" s="324">
        <v>0.02</v>
      </c>
      <c r="H10" s="513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</row>
    <row r="11" spans="1:19" ht="15.6" customHeight="1" x14ac:dyDescent="0.2">
      <c r="A11" s="213" t="s">
        <v>24</v>
      </c>
      <c r="B11" s="9" t="s">
        <v>20</v>
      </c>
      <c r="C11" s="24">
        <f t="shared" ref="C11:S11" si="2">(C8-C6)</f>
        <v>272</v>
      </c>
      <c r="D11" s="24">
        <f t="shared" si="2"/>
        <v>-44</v>
      </c>
      <c r="E11" s="24">
        <f t="shared" si="2"/>
        <v>301</v>
      </c>
      <c r="F11" s="54">
        <f t="shared" si="2"/>
        <v>15</v>
      </c>
      <c r="G11" s="27">
        <f t="shared" si="2"/>
        <v>6</v>
      </c>
      <c r="H11" s="28">
        <f t="shared" si="2"/>
        <v>1</v>
      </c>
      <c r="I11" s="24">
        <f t="shared" si="2"/>
        <v>3</v>
      </c>
      <c r="J11" s="24">
        <f t="shared" si="2"/>
        <v>-4</v>
      </c>
      <c r="K11" s="24">
        <f t="shared" ref="K11:M12" si="3">(K8-K6)</f>
        <v>1</v>
      </c>
      <c r="L11" s="24">
        <f t="shared" si="3"/>
        <v>-1</v>
      </c>
      <c r="M11" s="24">
        <f t="shared" si="3"/>
        <v>1</v>
      </c>
      <c r="N11" s="24">
        <f t="shared" si="2"/>
        <v>-1</v>
      </c>
      <c r="O11" s="24">
        <f t="shared" si="2"/>
        <v>-3</v>
      </c>
      <c r="P11" s="24">
        <f t="shared" si="2"/>
        <v>0</v>
      </c>
      <c r="Q11" s="24">
        <f t="shared" si="2"/>
        <v>9</v>
      </c>
      <c r="R11" s="24">
        <f t="shared" si="2"/>
        <v>0</v>
      </c>
      <c r="S11" s="29">
        <f t="shared" si="2"/>
        <v>0</v>
      </c>
    </row>
    <row r="12" spans="1:19" ht="15.6" customHeight="1" x14ac:dyDescent="0.2">
      <c r="A12" s="213" t="s">
        <v>25</v>
      </c>
      <c r="B12" s="9" t="s">
        <v>26</v>
      </c>
      <c r="C12" s="111">
        <f t="shared" ref="C12:S12" si="4">(C9-C7)</f>
        <v>0</v>
      </c>
      <c r="D12" s="111">
        <f t="shared" si="4"/>
        <v>-2.9772226656059786</v>
      </c>
      <c r="E12" s="111">
        <f t="shared" si="4"/>
        <v>3.1612613639206124</v>
      </c>
      <c r="F12" s="109">
        <f t="shared" si="4"/>
        <v>-0.18403869831464448</v>
      </c>
      <c r="G12" s="113">
        <f t="shared" si="4"/>
        <v>-1.6772091752427443E-2</v>
      </c>
      <c r="H12" s="110">
        <f t="shared" si="4"/>
        <v>9.1984607730811879E-3</v>
      </c>
      <c r="I12" s="111">
        <f t="shared" si="4"/>
        <v>2.5414689701337034E-2</v>
      </c>
      <c r="J12" s="111">
        <f t="shared" si="4"/>
        <v>-6.2235256967900776E-2</v>
      </c>
      <c r="K12" s="111">
        <f t="shared" si="3"/>
        <v>6.2908706158725236E-3</v>
      </c>
      <c r="L12" s="111">
        <f t="shared" si="3"/>
        <v>-1.4286743548196423E-2</v>
      </c>
      <c r="M12" s="111">
        <f t="shared" si="3"/>
        <v>9.9253583123833505E-3</v>
      </c>
      <c r="N12" s="111">
        <f t="shared" si="4"/>
        <v>-2.010192386261378E-2</v>
      </c>
      <c r="O12" s="111">
        <f t="shared" si="4"/>
        <v>-4.104298679633378E-2</v>
      </c>
      <c r="P12" s="111">
        <f t="shared" si="4"/>
        <v>-3.6344876965108824E-4</v>
      </c>
      <c r="Q12" s="111">
        <f t="shared" si="4"/>
        <v>7.1519235098546963E-2</v>
      </c>
      <c r="R12" s="111">
        <f t="shared" si="4"/>
        <v>0</v>
      </c>
      <c r="S12" s="114">
        <f t="shared" si="4"/>
        <v>-1.0903463089532578E-3</v>
      </c>
    </row>
    <row r="13" spans="1:19" ht="15.6" customHeight="1" thickBot="1" x14ac:dyDescent="0.25">
      <c r="A13" s="73" t="s">
        <v>27</v>
      </c>
      <c r="B13" s="74" t="s">
        <v>26</v>
      </c>
      <c r="C13" s="117">
        <f>IF(C6=0,0%,((C8-C6)/C6))*100</f>
        <v>3.1939877876937528</v>
      </c>
      <c r="D13" s="117">
        <f t="shared" ref="D13:S13" si="5">IF(D6=0,0%,((D8-D6)/D6))*100</f>
        <v>-0.64572938068682117</v>
      </c>
      <c r="E13" s="117">
        <f t="shared" si="5"/>
        <v>41.460055096418735</v>
      </c>
      <c r="F13" s="115">
        <f t="shared" si="5"/>
        <v>1.5368852459016393</v>
      </c>
      <c r="G13" s="123">
        <f t="shared" si="5"/>
        <v>2.5641025641025639</v>
      </c>
      <c r="H13" s="121">
        <f t="shared" si="5"/>
        <v>16.666666666666664</v>
      </c>
      <c r="I13" s="117">
        <f t="shared" si="5"/>
        <v>12.5</v>
      </c>
      <c r="J13" s="117">
        <f t="shared" si="5"/>
        <v>-8.695652173913043</v>
      </c>
      <c r="K13" s="117">
        <f t="shared" si="5"/>
        <v>7.1428571428571423</v>
      </c>
      <c r="L13" s="117">
        <f t="shared" si="5"/>
        <v>-12.5</v>
      </c>
      <c r="M13" s="117">
        <f t="shared" si="5"/>
        <v>25</v>
      </c>
      <c r="N13" s="117">
        <f t="shared" si="5"/>
        <v>-4.1666666666666661</v>
      </c>
      <c r="O13" s="117">
        <f t="shared" si="5"/>
        <v>-15.789473684210526</v>
      </c>
      <c r="P13" s="117">
        <f t="shared" si="5"/>
        <v>0</v>
      </c>
      <c r="Q13" s="117">
        <f t="shared" si="5"/>
        <v>10.588235294117647</v>
      </c>
      <c r="R13" s="117">
        <f t="shared" si="5"/>
        <v>0</v>
      </c>
      <c r="S13" s="119">
        <f t="shared" si="5"/>
        <v>0</v>
      </c>
    </row>
    <row r="14" spans="1:19" ht="24" customHeight="1" thickBot="1" x14ac:dyDescent="0.25">
      <c r="A14" s="507" t="s">
        <v>28</v>
      </c>
      <c r="B14" s="508"/>
      <c r="C14" s="508"/>
      <c r="D14" s="146"/>
      <c r="E14" s="146"/>
      <c r="F14" s="146"/>
      <c r="G14" s="147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8"/>
    </row>
    <row r="15" spans="1:19" ht="15.6" customHeight="1" x14ac:dyDescent="0.2">
      <c r="A15" s="509" t="s">
        <v>32</v>
      </c>
      <c r="B15" s="12" t="s">
        <v>31</v>
      </c>
      <c r="C15" s="334">
        <v>1755</v>
      </c>
      <c r="D15" s="335">
        <v>982</v>
      </c>
      <c r="E15" s="336">
        <v>615</v>
      </c>
      <c r="F15" s="337">
        <v>158</v>
      </c>
      <c r="G15" s="338">
        <v>42</v>
      </c>
      <c r="H15" s="339">
        <v>2</v>
      </c>
      <c r="I15" s="336">
        <v>7</v>
      </c>
      <c r="J15" s="336">
        <v>4</v>
      </c>
      <c r="K15" s="336">
        <v>1</v>
      </c>
      <c r="L15" s="336"/>
      <c r="M15" s="336">
        <v>2</v>
      </c>
      <c r="N15" s="336">
        <v>1</v>
      </c>
      <c r="O15" s="336">
        <v>1</v>
      </c>
      <c r="P15" s="336">
        <v>1</v>
      </c>
      <c r="Q15" s="336">
        <v>23</v>
      </c>
      <c r="R15" s="336"/>
      <c r="S15" s="340"/>
    </row>
    <row r="16" spans="1:19" ht="15.6" customHeight="1" thickBot="1" x14ac:dyDescent="0.25">
      <c r="A16" s="510"/>
      <c r="B16" s="74" t="s">
        <v>21</v>
      </c>
      <c r="C16" s="106">
        <v>100</v>
      </c>
      <c r="D16" s="107">
        <f t="shared" ref="D16:S16" si="6">IF($C15=0,0%,(D15/$C15*100))</f>
        <v>55.954415954415957</v>
      </c>
      <c r="E16" s="107">
        <f t="shared" si="6"/>
        <v>35.042735042735039</v>
      </c>
      <c r="F16" s="120">
        <f t="shared" si="6"/>
        <v>9.002849002849004</v>
      </c>
      <c r="G16" s="144">
        <f t="shared" si="6"/>
        <v>2.3931623931623935</v>
      </c>
      <c r="H16" s="107">
        <f t="shared" si="6"/>
        <v>0.11396011396011395</v>
      </c>
      <c r="I16" s="107">
        <f t="shared" si="6"/>
        <v>0.39886039886039887</v>
      </c>
      <c r="J16" s="107">
        <f t="shared" si="6"/>
        <v>0.2279202279202279</v>
      </c>
      <c r="K16" s="107">
        <f t="shared" si="6"/>
        <v>5.6980056980056974E-2</v>
      </c>
      <c r="L16" s="107">
        <f t="shared" si="6"/>
        <v>0</v>
      </c>
      <c r="M16" s="107">
        <f t="shared" si="6"/>
        <v>0.11396011396011395</v>
      </c>
      <c r="N16" s="107">
        <f t="shared" si="6"/>
        <v>5.6980056980056974E-2</v>
      </c>
      <c r="O16" s="107">
        <f t="shared" si="6"/>
        <v>5.6980056980056974E-2</v>
      </c>
      <c r="P16" s="107">
        <f t="shared" si="6"/>
        <v>5.6980056980056974E-2</v>
      </c>
      <c r="Q16" s="107">
        <f t="shared" si="6"/>
        <v>1.3105413105413106</v>
      </c>
      <c r="R16" s="107">
        <f t="shared" si="6"/>
        <v>0</v>
      </c>
      <c r="S16" s="108">
        <f t="shared" si="6"/>
        <v>0</v>
      </c>
    </row>
    <row r="17" spans="1:19" ht="24" customHeight="1" thickBot="1" x14ac:dyDescent="0.25">
      <c r="A17" s="507" t="s">
        <v>118</v>
      </c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12"/>
    </row>
    <row r="18" spans="1:19" ht="15.6" customHeight="1" x14ac:dyDescent="0.2">
      <c r="A18" s="511" t="s">
        <v>33</v>
      </c>
      <c r="B18" s="69" t="s">
        <v>31</v>
      </c>
      <c r="C18" s="296"/>
      <c r="D18" s="335"/>
      <c r="E18" s="335"/>
      <c r="F18" s="341"/>
      <c r="G18" s="338"/>
      <c r="H18" s="342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43"/>
    </row>
    <row r="19" spans="1:19" ht="15.6" customHeight="1" x14ac:dyDescent="0.2">
      <c r="A19" s="506"/>
      <c r="B19" s="9" t="s">
        <v>21</v>
      </c>
      <c r="C19" s="135">
        <v>100</v>
      </c>
      <c r="D19" s="137">
        <f t="shared" ref="D19:S19" si="7">IF($C18=0,0%,(D18/$C18*100))</f>
        <v>0</v>
      </c>
      <c r="E19" s="107">
        <f t="shared" si="7"/>
        <v>0</v>
      </c>
      <c r="F19" s="138">
        <f t="shared" si="7"/>
        <v>0</v>
      </c>
      <c r="G19" s="122">
        <f t="shared" si="7"/>
        <v>0</v>
      </c>
      <c r="H19" s="107">
        <f t="shared" si="7"/>
        <v>0</v>
      </c>
      <c r="I19" s="107">
        <f t="shared" si="7"/>
        <v>0</v>
      </c>
      <c r="J19" s="107">
        <f t="shared" si="7"/>
        <v>0</v>
      </c>
      <c r="K19" s="107">
        <f t="shared" si="7"/>
        <v>0</v>
      </c>
      <c r="L19" s="107">
        <f t="shared" si="7"/>
        <v>0</v>
      </c>
      <c r="M19" s="107">
        <f t="shared" si="7"/>
        <v>0</v>
      </c>
      <c r="N19" s="107">
        <f t="shared" si="7"/>
        <v>0</v>
      </c>
      <c r="O19" s="107">
        <f t="shared" si="7"/>
        <v>0</v>
      </c>
      <c r="P19" s="107">
        <f t="shared" si="7"/>
        <v>0</v>
      </c>
      <c r="Q19" s="107">
        <f t="shared" si="7"/>
        <v>0</v>
      </c>
      <c r="R19" s="107">
        <f t="shared" si="7"/>
        <v>0</v>
      </c>
      <c r="S19" s="108">
        <f t="shared" si="7"/>
        <v>0</v>
      </c>
    </row>
    <row r="20" spans="1:19" ht="15.6" customHeight="1" x14ac:dyDescent="0.2">
      <c r="A20" s="505" t="s">
        <v>34</v>
      </c>
      <c r="B20" s="9" t="s">
        <v>31</v>
      </c>
      <c r="C20" s="140">
        <v>18</v>
      </c>
      <c r="D20" s="344">
        <v>7</v>
      </c>
      <c r="E20" s="344">
        <v>4</v>
      </c>
      <c r="F20" s="345">
        <v>7</v>
      </c>
      <c r="G20" s="50">
        <v>2</v>
      </c>
      <c r="H20" s="346"/>
      <c r="I20" s="344">
        <v>1</v>
      </c>
      <c r="J20" s="344">
        <v>1</v>
      </c>
      <c r="K20" s="344"/>
      <c r="L20" s="344"/>
      <c r="M20" s="344"/>
      <c r="N20" s="344"/>
      <c r="O20" s="344"/>
      <c r="P20" s="344"/>
      <c r="Q20" s="344"/>
      <c r="R20" s="344"/>
      <c r="S20" s="347"/>
    </row>
    <row r="21" spans="1:19" ht="15.6" customHeight="1" x14ac:dyDescent="0.2">
      <c r="A21" s="506"/>
      <c r="B21" s="9" t="s">
        <v>21</v>
      </c>
      <c r="C21" s="135">
        <v>100</v>
      </c>
      <c r="D21" s="137">
        <f t="shared" ref="D21:S21" si="8">IF($C20=0,0%,(D20/$C20*100))</f>
        <v>38.888888888888893</v>
      </c>
      <c r="E21" s="107">
        <f t="shared" si="8"/>
        <v>22.222222222222221</v>
      </c>
      <c r="F21" s="138">
        <f t="shared" si="8"/>
        <v>38.888888888888893</v>
      </c>
      <c r="G21" s="122">
        <f t="shared" si="8"/>
        <v>11.111111111111111</v>
      </c>
      <c r="H21" s="107">
        <f t="shared" si="8"/>
        <v>0</v>
      </c>
      <c r="I21" s="107">
        <f t="shared" si="8"/>
        <v>5.5555555555555554</v>
      </c>
      <c r="J21" s="107">
        <f t="shared" si="8"/>
        <v>5.5555555555555554</v>
      </c>
      <c r="K21" s="107">
        <f t="shared" si="8"/>
        <v>0</v>
      </c>
      <c r="L21" s="107">
        <f t="shared" si="8"/>
        <v>0</v>
      </c>
      <c r="M21" s="107">
        <f t="shared" si="8"/>
        <v>0</v>
      </c>
      <c r="N21" s="107">
        <f t="shared" si="8"/>
        <v>0</v>
      </c>
      <c r="O21" s="107">
        <f t="shared" si="8"/>
        <v>0</v>
      </c>
      <c r="P21" s="107">
        <f t="shared" si="8"/>
        <v>0</v>
      </c>
      <c r="Q21" s="107">
        <f t="shared" si="8"/>
        <v>0</v>
      </c>
      <c r="R21" s="107">
        <f t="shared" si="8"/>
        <v>0</v>
      </c>
      <c r="S21" s="108">
        <f t="shared" si="8"/>
        <v>0</v>
      </c>
    </row>
    <row r="22" spans="1:19" ht="15.6" customHeight="1" x14ac:dyDescent="0.2">
      <c r="A22" s="505" t="s">
        <v>35</v>
      </c>
      <c r="B22" s="9" t="s">
        <v>31</v>
      </c>
      <c r="C22" s="140">
        <v>363</v>
      </c>
      <c r="D22" s="344">
        <v>229</v>
      </c>
      <c r="E22" s="344">
        <v>93</v>
      </c>
      <c r="F22" s="345">
        <v>41</v>
      </c>
      <c r="G22" s="50">
        <v>9</v>
      </c>
      <c r="H22" s="346"/>
      <c r="I22" s="344">
        <v>1</v>
      </c>
      <c r="J22" s="344"/>
      <c r="K22" s="344"/>
      <c r="L22" s="344"/>
      <c r="M22" s="344">
        <v>1</v>
      </c>
      <c r="N22" s="344"/>
      <c r="O22" s="344">
        <v>1</v>
      </c>
      <c r="P22" s="344">
        <v>1</v>
      </c>
      <c r="Q22" s="344">
        <v>5</v>
      </c>
      <c r="R22" s="344"/>
      <c r="S22" s="347"/>
    </row>
    <row r="23" spans="1:19" ht="15.6" customHeight="1" x14ac:dyDescent="0.2">
      <c r="A23" s="506"/>
      <c r="B23" s="9" t="s">
        <v>21</v>
      </c>
      <c r="C23" s="135">
        <v>100</v>
      </c>
      <c r="D23" s="137">
        <f t="shared" ref="D23:S23" si="9">IF($C22=0,0%,(D22/$C22*100))</f>
        <v>63.085399449035819</v>
      </c>
      <c r="E23" s="107">
        <f t="shared" si="9"/>
        <v>25.619834710743799</v>
      </c>
      <c r="F23" s="138">
        <f t="shared" si="9"/>
        <v>11.294765840220386</v>
      </c>
      <c r="G23" s="122">
        <f t="shared" si="9"/>
        <v>2.4793388429752068</v>
      </c>
      <c r="H23" s="107">
        <f t="shared" si="9"/>
        <v>0</v>
      </c>
      <c r="I23" s="107">
        <f t="shared" si="9"/>
        <v>0.27548209366391185</v>
      </c>
      <c r="J23" s="107">
        <f t="shared" si="9"/>
        <v>0</v>
      </c>
      <c r="K23" s="107">
        <f t="shared" si="9"/>
        <v>0</v>
      </c>
      <c r="L23" s="107">
        <f t="shared" si="9"/>
        <v>0</v>
      </c>
      <c r="M23" s="107">
        <f t="shared" si="9"/>
        <v>0.27548209366391185</v>
      </c>
      <c r="N23" s="107">
        <f t="shared" si="9"/>
        <v>0</v>
      </c>
      <c r="O23" s="107">
        <f t="shared" si="9"/>
        <v>0.27548209366391185</v>
      </c>
      <c r="P23" s="107">
        <f t="shared" si="9"/>
        <v>0.27548209366391185</v>
      </c>
      <c r="Q23" s="107">
        <f t="shared" si="9"/>
        <v>1.3774104683195594</v>
      </c>
      <c r="R23" s="107">
        <f t="shared" si="9"/>
        <v>0</v>
      </c>
      <c r="S23" s="108">
        <f t="shared" si="9"/>
        <v>0</v>
      </c>
    </row>
    <row r="24" spans="1:19" ht="15.6" customHeight="1" x14ac:dyDescent="0.2">
      <c r="A24" s="505" t="s">
        <v>36</v>
      </c>
      <c r="B24" s="9" t="s">
        <v>31</v>
      </c>
      <c r="C24" s="140">
        <v>319</v>
      </c>
      <c r="D24" s="344">
        <v>269</v>
      </c>
      <c r="E24" s="344">
        <v>16</v>
      </c>
      <c r="F24" s="345">
        <v>34</v>
      </c>
      <c r="G24" s="50">
        <v>5</v>
      </c>
      <c r="H24" s="346"/>
      <c r="I24" s="344"/>
      <c r="J24" s="344">
        <v>2</v>
      </c>
      <c r="K24" s="344"/>
      <c r="L24" s="344">
        <v>1</v>
      </c>
      <c r="M24" s="344"/>
      <c r="N24" s="344">
        <v>2</v>
      </c>
      <c r="O24" s="344"/>
      <c r="P24" s="344"/>
      <c r="Q24" s="344"/>
      <c r="R24" s="344"/>
      <c r="S24" s="347"/>
    </row>
    <row r="25" spans="1:19" ht="15.6" customHeight="1" x14ac:dyDescent="0.2">
      <c r="A25" s="506"/>
      <c r="B25" s="9" t="s">
        <v>21</v>
      </c>
      <c r="C25" s="135">
        <v>100</v>
      </c>
      <c r="D25" s="137">
        <f t="shared" ref="D25:S25" si="10">IF($C24=0,0%,(D24/$C24*100))</f>
        <v>84.32601880877742</v>
      </c>
      <c r="E25" s="107">
        <f t="shared" si="10"/>
        <v>5.0156739811912221</v>
      </c>
      <c r="F25" s="138">
        <f t="shared" si="10"/>
        <v>10.658307210031348</v>
      </c>
      <c r="G25" s="122">
        <f t="shared" si="10"/>
        <v>1.5673981191222568</v>
      </c>
      <c r="H25" s="107">
        <f t="shared" si="10"/>
        <v>0</v>
      </c>
      <c r="I25" s="107">
        <f t="shared" si="10"/>
        <v>0</v>
      </c>
      <c r="J25" s="107">
        <f t="shared" si="10"/>
        <v>0.62695924764890276</v>
      </c>
      <c r="K25" s="107">
        <f t="shared" si="10"/>
        <v>0</v>
      </c>
      <c r="L25" s="107">
        <f t="shared" si="10"/>
        <v>0.31347962382445138</v>
      </c>
      <c r="M25" s="107">
        <f t="shared" si="10"/>
        <v>0</v>
      </c>
      <c r="N25" s="107">
        <f t="shared" si="10"/>
        <v>0.62695924764890276</v>
      </c>
      <c r="O25" s="107">
        <f t="shared" si="10"/>
        <v>0</v>
      </c>
      <c r="P25" s="107">
        <f t="shared" si="10"/>
        <v>0</v>
      </c>
      <c r="Q25" s="107">
        <f t="shared" si="10"/>
        <v>0</v>
      </c>
      <c r="R25" s="107">
        <f t="shared" si="10"/>
        <v>0</v>
      </c>
      <c r="S25" s="108">
        <f t="shared" si="10"/>
        <v>0</v>
      </c>
    </row>
    <row r="26" spans="1:19" ht="15.6" customHeight="1" x14ac:dyDescent="0.2">
      <c r="A26" s="505" t="s">
        <v>37</v>
      </c>
      <c r="B26" s="9" t="s">
        <v>31</v>
      </c>
      <c r="C26" s="140">
        <v>646</v>
      </c>
      <c r="D26" s="344">
        <v>432</v>
      </c>
      <c r="E26" s="344">
        <v>167</v>
      </c>
      <c r="F26" s="345">
        <v>47</v>
      </c>
      <c r="G26" s="50">
        <v>14</v>
      </c>
      <c r="H26" s="346">
        <v>1</v>
      </c>
      <c r="I26" s="344">
        <v>1</v>
      </c>
      <c r="J26" s="344">
        <v>5</v>
      </c>
      <c r="K26" s="344"/>
      <c r="L26" s="344"/>
      <c r="M26" s="344"/>
      <c r="N26" s="344"/>
      <c r="O26" s="344">
        <v>2</v>
      </c>
      <c r="P26" s="344"/>
      <c r="Q26" s="344">
        <v>5</v>
      </c>
      <c r="R26" s="344"/>
      <c r="S26" s="347"/>
    </row>
    <row r="27" spans="1:19" ht="15.6" customHeight="1" x14ac:dyDescent="0.2">
      <c r="A27" s="506"/>
      <c r="B27" s="9" t="s">
        <v>21</v>
      </c>
      <c r="C27" s="135">
        <v>100</v>
      </c>
      <c r="D27" s="137">
        <f t="shared" ref="D27:S27" si="11">IF($C26=0,0%,(D26/$C26*100))</f>
        <v>66.873065015479867</v>
      </c>
      <c r="E27" s="107">
        <f t="shared" si="11"/>
        <v>25.851393188854487</v>
      </c>
      <c r="F27" s="138">
        <f t="shared" si="11"/>
        <v>7.2755417956656343</v>
      </c>
      <c r="G27" s="122">
        <f t="shared" si="11"/>
        <v>2.1671826625386998</v>
      </c>
      <c r="H27" s="107">
        <f t="shared" si="11"/>
        <v>0.15479876160990713</v>
      </c>
      <c r="I27" s="107">
        <f t="shared" si="11"/>
        <v>0.15479876160990713</v>
      </c>
      <c r="J27" s="107">
        <f t="shared" si="11"/>
        <v>0.77399380804953566</v>
      </c>
      <c r="K27" s="107">
        <f t="shared" si="11"/>
        <v>0</v>
      </c>
      <c r="L27" s="107">
        <f t="shared" si="11"/>
        <v>0</v>
      </c>
      <c r="M27" s="107">
        <f t="shared" si="11"/>
        <v>0</v>
      </c>
      <c r="N27" s="107">
        <f t="shared" si="11"/>
        <v>0</v>
      </c>
      <c r="O27" s="107">
        <f t="shared" si="11"/>
        <v>0.30959752321981426</v>
      </c>
      <c r="P27" s="107">
        <f t="shared" si="11"/>
        <v>0</v>
      </c>
      <c r="Q27" s="107">
        <f t="shared" si="11"/>
        <v>0.77399380804953566</v>
      </c>
      <c r="R27" s="107">
        <f t="shared" si="11"/>
        <v>0</v>
      </c>
      <c r="S27" s="108">
        <f t="shared" si="11"/>
        <v>0</v>
      </c>
    </row>
    <row r="28" spans="1:19" ht="15.6" customHeight="1" x14ac:dyDescent="0.2">
      <c r="A28" s="527" t="s">
        <v>38</v>
      </c>
      <c r="B28" s="9" t="s">
        <v>31</v>
      </c>
      <c r="C28" s="140">
        <f>(C18+C20+C22+C24+C26)</f>
        <v>1346</v>
      </c>
      <c r="D28" s="80">
        <f>(D18+D20+D22+D24+D26)</f>
        <v>937</v>
      </c>
      <c r="E28" s="80">
        <f>(E18+E20+E22+E24+E26)</f>
        <v>280</v>
      </c>
      <c r="F28" s="79">
        <f>(F18+F20+F22+F24+F26)</f>
        <v>129</v>
      </c>
      <c r="G28" s="50">
        <f>(G18+G20+G22+G24+G26)</f>
        <v>30</v>
      </c>
      <c r="H28" s="141">
        <f t="shared" ref="H28:J28" si="12">(H18+H20+H22+H24+H26)</f>
        <v>1</v>
      </c>
      <c r="I28" s="80">
        <f t="shared" si="12"/>
        <v>3</v>
      </c>
      <c r="J28" s="80">
        <f t="shared" si="12"/>
        <v>8</v>
      </c>
      <c r="K28" s="80">
        <f>(K18+K20+K22+K24+K26)</f>
        <v>0</v>
      </c>
      <c r="L28" s="80">
        <f>(L18+L20+L22+L24+L26)</f>
        <v>1</v>
      </c>
      <c r="M28" s="80">
        <f>(M18+M20+M22+M24+M26)</f>
        <v>1</v>
      </c>
      <c r="N28" s="80">
        <f t="shared" ref="N28:S28" si="13">(N18+N20+N22+N24+N26)</f>
        <v>2</v>
      </c>
      <c r="O28" s="80">
        <f t="shared" si="13"/>
        <v>3</v>
      </c>
      <c r="P28" s="80">
        <f t="shared" si="13"/>
        <v>1</v>
      </c>
      <c r="Q28" s="80">
        <f t="shared" si="13"/>
        <v>10</v>
      </c>
      <c r="R28" s="80">
        <f t="shared" si="13"/>
        <v>0</v>
      </c>
      <c r="S28" s="81">
        <f t="shared" si="13"/>
        <v>0</v>
      </c>
    </row>
    <row r="29" spans="1:19" ht="15.6" customHeight="1" thickBot="1" x14ac:dyDescent="0.25">
      <c r="A29" s="528"/>
      <c r="B29" s="100" t="s">
        <v>21</v>
      </c>
      <c r="C29" s="149">
        <v>100</v>
      </c>
      <c r="D29" s="150">
        <f t="shared" ref="D29:S29" si="14">IF($C28=0,0%,(D28/$C28*100))</f>
        <v>69.61367013372957</v>
      </c>
      <c r="E29" s="151">
        <f t="shared" si="14"/>
        <v>20.802377414561665</v>
      </c>
      <c r="F29" s="266">
        <f t="shared" si="14"/>
        <v>9.5839524517087682</v>
      </c>
      <c r="G29" s="153">
        <f t="shared" si="14"/>
        <v>2.2288261515601784</v>
      </c>
      <c r="H29" s="151">
        <f t="shared" si="14"/>
        <v>7.4294205052005943E-2</v>
      </c>
      <c r="I29" s="151">
        <f t="shared" si="14"/>
        <v>0.22288261515601782</v>
      </c>
      <c r="J29" s="151">
        <f t="shared" si="14"/>
        <v>0.59435364041604755</v>
      </c>
      <c r="K29" s="151">
        <f t="shared" si="14"/>
        <v>0</v>
      </c>
      <c r="L29" s="151">
        <f t="shared" si="14"/>
        <v>7.4294205052005943E-2</v>
      </c>
      <c r="M29" s="151">
        <f t="shared" si="14"/>
        <v>7.4294205052005943E-2</v>
      </c>
      <c r="N29" s="151">
        <f t="shared" si="14"/>
        <v>0.14858841010401189</v>
      </c>
      <c r="O29" s="151">
        <f t="shared" si="14"/>
        <v>0.22288261515601782</v>
      </c>
      <c r="P29" s="151">
        <f t="shared" si="14"/>
        <v>7.4294205052005943E-2</v>
      </c>
      <c r="Q29" s="151">
        <f t="shared" si="14"/>
        <v>0.74294205052005935</v>
      </c>
      <c r="R29" s="151">
        <f t="shared" si="14"/>
        <v>0</v>
      </c>
      <c r="S29" s="154">
        <f t="shared" si="14"/>
        <v>0</v>
      </c>
    </row>
    <row r="30" spans="1:19" ht="24" customHeight="1" thickTop="1" thickBot="1" x14ac:dyDescent="0.25">
      <c r="A30" s="524" t="s">
        <v>39</v>
      </c>
      <c r="B30" s="525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6"/>
    </row>
    <row r="31" spans="1:19" ht="15.6" customHeight="1" thickTop="1" x14ac:dyDescent="0.2">
      <c r="A31" s="503" t="s">
        <v>19</v>
      </c>
      <c r="B31" s="12" t="s">
        <v>20</v>
      </c>
      <c r="C31" s="349">
        <v>7745</v>
      </c>
      <c r="D31" s="349">
        <v>6273</v>
      </c>
      <c r="E31" s="349">
        <v>565</v>
      </c>
      <c r="F31" s="350">
        <v>907</v>
      </c>
      <c r="G31" s="237">
        <v>211</v>
      </c>
      <c r="H31" s="351">
        <v>5</v>
      </c>
      <c r="I31" s="349">
        <v>22</v>
      </c>
      <c r="J31" s="349">
        <v>40</v>
      </c>
      <c r="K31" s="349">
        <v>14</v>
      </c>
      <c r="L31" s="349">
        <v>8</v>
      </c>
      <c r="M31" s="349">
        <v>4</v>
      </c>
      <c r="N31" s="349">
        <v>22</v>
      </c>
      <c r="O31" s="349">
        <v>15</v>
      </c>
      <c r="P31" s="349">
        <v>1</v>
      </c>
      <c r="Q31" s="349">
        <v>77</v>
      </c>
      <c r="R31" s="349"/>
      <c r="S31" s="352">
        <v>3</v>
      </c>
    </row>
    <row r="32" spans="1:19" ht="15.6" customHeight="1" x14ac:dyDescent="0.2">
      <c r="A32" s="504"/>
      <c r="B32" s="9" t="s">
        <v>26</v>
      </c>
      <c r="C32" s="124">
        <v>100</v>
      </c>
      <c r="D32" s="125">
        <f t="shared" ref="D32:S34" si="15">IF($C31=0,0%,(D31/$C31*100))</f>
        <v>80.994189799870881</v>
      </c>
      <c r="E32" s="125">
        <f t="shared" si="15"/>
        <v>7.295029051000645</v>
      </c>
      <c r="F32" s="126">
        <f t="shared" si="15"/>
        <v>11.71078114912847</v>
      </c>
      <c r="G32" s="128">
        <f t="shared" si="15"/>
        <v>2.7243382827630729</v>
      </c>
      <c r="H32" s="133">
        <f t="shared" si="15"/>
        <v>6.4557779212395083E-2</v>
      </c>
      <c r="I32" s="107">
        <f t="shared" si="15"/>
        <v>0.28405422853453843</v>
      </c>
      <c r="J32" s="107">
        <f t="shared" si="15"/>
        <v>0.51646223369916067</v>
      </c>
      <c r="K32" s="107">
        <f t="shared" si="15"/>
        <v>0.18076178179470626</v>
      </c>
      <c r="L32" s="107">
        <f t="shared" si="15"/>
        <v>0.10329244673983216</v>
      </c>
      <c r="M32" s="107">
        <f t="shared" si="15"/>
        <v>5.1646223369916082E-2</v>
      </c>
      <c r="N32" s="107">
        <f t="shared" si="15"/>
        <v>0.28405422853453843</v>
      </c>
      <c r="O32" s="107">
        <f t="shared" si="15"/>
        <v>0.19367333763718528</v>
      </c>
      <c r="P32" s="107">
        <f t="shared" si="15"/>
        <v>1.291155584247902E-2</v>
      </c>
      <c r="Q32" s="107">
        <f t="shared" si="15"/>
        <v>0.99418979987088452</v>
      </c>
      <c r="R32" s="107">
        <f t="shared" si="15"/>
        <v>0</v>
      </c>
      <c r="S32" s="108">
        <f t="shared" si="15"/>
        <v>3.8734667527437053E-2</v>
      </c>
    </row>
    <row r="33" spans="1:19" ht="15.6" customHeight="1" x14ac:dyDescent="0.2">
      <c r="A33" s="504" t="s">
        <v>22</v>
      </c>
      <c r="B33" s="9" t="s">
        <v>20</v>
      </c>
      <c r="C33" s="349">
        <v>8080</v>
      </c>
      <c r="D33" s="80">
        <v>6317</v>
      </c>
      <c r="E33" s="80">
        <v>833</v>
      </c>
      <c r="F33" s="79">
        <v>930</v>
      </c>
      <c r="G33" s="237">
        <v>220</v>
      </c>
      <c r="H33" s="353">
        <v>5</v>
      </c>
      <c r="I33" s="80">
        <v>26</v>
      </c>
      <c r="J33" s="80">
        <v>39</v>
      </c>
      <c r="K33" s="80">
        <v>15</v>
      </c>
      <c r="L33" s="80">
        <v>7</v>
      </c>
      <c r="M33" s="80">
        <v>5</v>
      </c>
      <c r="N33" s="80">
        <v>21</v>
      </c>
      <c r="O33" s="80">
        <v>13</v>
      </c>
      <c r="P33" s="80">
        <v>1</v>
      </c>
      <c r="Q33" s="80">
        <v>85</v>
      </c>
      <c r="R33" s="80"/>
      <c r="S33" s="81">
        <v>3</v>
      </c>
    </row>
    <row r="34" spans="1:19" ht="15.6" customHeight="1" x14ac:dyDescent="0.2">
      <c r="A34" s="504"/>
      <c r="B34" s="9" t="s">
        <v>21</v>
      </c>
      <c r="C34" s="124">
        <v>100</v>
      </c>
      <c r="D34" s="125">
        <f t="shared" si="15"/>
        <v>78.180693069306926</v>
      </c>
      <c r="E34" s="125">
        <f t="shared" si="15"/>
        <v>10.309405940594059</v>
      </c>
      <c r="F34" s="126">
        <f t="shared" si="15"/>
        <v>11.509900990099011</v>
      </c>
      <c r="G34" s="128">
        <f t="shared" si="15"/>
        <v>2.722772277227723</v>
      </c>
      <c r="H34" s="133">
        <f t="shared" si="15"/>
        <v>6.1881188118811881E-2</v>
      </c>
      <c r="I34" s="107">
        <f t="shared" si="15"/>
        <v>0.32178217821782179</v>
      </c>
      <c r="J34" s="107">
        <f t="shared" si="15"/>
        <v>0.48267326732673266</v>
      </c>
      <c r="K34" s="107">
        <f t="shared" si="15"/>
        <v>0.18564356435643564</v>
      </c>
      <c r="L34" s="107">
        <f t="shared" si="15"/>
        <v>8.6633663366336641E-2</v>
      </c>
      <c r="M34" s="107">
        <f t="shared" si="15"/>
        <v>6.1881188118811881E-2</v>
      </c>
      <c r="N34" s="107">
        <f t="shared" si="15"/>
        <v>0.25990099009900991</v>
      </c>
      <c r="O34" s="107">
        <f t="shared" si="15"/>
        <v>0.1608910891089109</v>
      </c>
      <c r="P34" s="107">
        <f t="shared" si="15"/>
        <v>1.2376237623762377E-2</v>
      </c>
      <c r="Q34" s="107">
        <f t="shared" si="15"/>
        <v>1.051980198019802</v>
      </c>
      <c r="R34" s="107">
        <f t="shared" si="15"/>
        <v>0</v>
      </c>
      <c r="S34" s="108">
        <f t="shared" si="15"/>
        <v>3.7128712871287127E-2</v>
      </c>
    </row>
    <row r="35" spans="1:19" ht="15.6" customHeight="1" x14ac:dyDescent="0.2">
      <c r="A35" s="213" t="s">
        <v>24</v>
      </c>
      <c r="B35" s="9" t="s">
        <v>20</v>
      </c>
      <c r="C35" s="24">
        <f t="shared" ref="C35:S35" si="16">(C33-C31)</f>
        <v>335</v>
      </c>
      <c r="D35" s="24">
        <f t="shared" si="16"/>
        <v>44</v>
      </c>
      <c r="E35" s="24">
        <f t="shared" si="16"/>
        <v>268</v>
      </c>
      <c r="F35" s="54">
        <f t="shared" si="16"/>
        <v>23</v>
      </c>
      <c r="G35" s="129">
        <f t="shared" si="16"/>
        <v>9</v>
      </c>
      <c r="H35" s="23">
        <f t="shared" si="16"/>
        <v>0</v>
      </c>
      <c r="I35" s="24">
        <f t="shared" si="16"/>
        <v>4</v>
      </c>
      <c r="J35" s="24">
        <f t="shared" si="16"/>
        <v>-1</v>
      </c>
      <c r="K35" s="24">
        <f t="shared" si="16"/>
        <v>1</v>
      </c>
      <c r="L35" s="24">
        <f t="shared" si="16"/>
        <v>-1</v>
      </c>
      <c r="M35" s="24">
        <f t="shared" si="16"/>
        <v>1</v>
      </c>
      <c r="N35" s="24">
        <f t="shared" si="16"/>
        <v>-1</v>
      </c>
      <c r="O35" s="24">
        <f t="shared" si="16"/>
        <v>-2</v>
      </c>
      <c r="P35" s="24">
        <f t="shared" si="16"/>
        <v>0</v>
      </c>
      <c r="Q35" s="24">
        <f t="shared" si="16"/>
        <v>8</v>
      </c>
      <c r="R35" s="24">
        <f t="shared" si="16"/>
        <v>0</v>
      </c>
      <c r="S35" s="29">
        <f t="shared" si="16"/>
        <v>0</v>
      </c>
    </row>
    <row r="36" spans="1:19" ht="15.6" customHeight="1" x14ac:dyDescent="0.2">
      <c r="A36" s="213" t="s">
        <v>25</v>
      </c>
      <c r="B36" s="9" t="s">
        <v>26</v>
      </c>
      <c r="C36" s="111">
        <f t="shared" ref="C36:S36" si="17">(C34-C32)</f>
        <v>0</v>
      </c>
      <c r="D36" s="111">
        <f t="shared" si="17"/>
        <v>-2.8134967305639549</v>
      </c>
      <c r="E36" s="111">
        <f t="shared" si="17"/>
        <v>3.0143768895934144</v>
      </c>
      <c r="F36" s="109">
        <f t="shared" si="17"/>
        <v>-0.20088015902945955</v>
      </c>
      <c r="G36" s="130">
        <f t="shared" si="17"/>
        <v>-1.5660055353499125E-3</v>
      </c>
      <c r="H36" s="134">
        <f t="shared" si="17"/>
        <v>-2.6765910935832027E-3</v>
      </c>
      <c r="I36" s="111">
        <f t="shared" si="17"/>
        <v>3.7727949683283357E-2</v>
      </c>
      <c r="J36" s="111">
        <f t="shared" si="17"/>
        <v>-3.3788966372428009E-2</v>
      </c>
      <c r="K36" s="111">
        <f t="shared" si="17"/>
        <v>4.8817825617293864E-3</v>
      </c>
      <c r="L36" s="111">
        <f t="shared" si="17"/>
        <v>-1.6658783373495523E-2</v>
      </c>
      <c r="M36" s="111">
        <f t="shared" si="17"/>
        <v>1.0234964748895799E-2</v>
      </c>
      <c r="N36" s="111">
        <f t="shared" si="17"/>
        <v>-2.4153238435528523E-2</v>
      </c>
      <c r="O36" s="111">
        <f t="shared" si="17"/>
        <v>-3.2782248528274383E-2</v>
      </c>
      <c r="P36" s="111">
        <f t="shared" si="17"/>
        <v>-5.3531821871664366E-4</v>
      </c>
      <c r="Q36" s="111">
        <f t="shared" si="17"/>
        <v>5.779039814891751E-2</v>
      </c>
      <c r="R36" s="111">
        <f t="shared" si="17"/>
        <v>0</v>
      </c>
      <c r="S36" s="114">
        <f t="shared" si="17"/>
        <v>-1.6059546561499258E-3</v>
      </c>
    </row>
    <row r="37" spans="1:19" ht="15.6" customHeight="1" thickBot="1" x14ac:dyDescent="0.25">
      <c r="A37" s="73" t="s">
        <v>27</v>
      </c>
      <c r="B37" s="74" t="s">
        <v>26</v>
      </c>
      <c r="C37" s="117">
        <f>IF(C31=0,0%,((C33-C31)/C31))*100</f>
        <v>4.3253712072304706</v>
      </c>
      <c r="D37" s="117">
        <f t="shared" ref="D37:S37" si="18">IF(D31=0,0%,((D33-D31)/D31))*100</f>
        <v>0.70141877889367121</v>
      </c>
      <c r="E37" s="117">
        <f t="shared" si="18"/>
        <v>47.43362831858407</v>
      </c>
      <c r="F37" s="115">
        <f t="shared" si="18"/>
        <v>2.535832414553473</v>
      </c>
      <c r="G37" s="131">
        <f t="shared" si="18"/>
        <v>4.2654028436018958</v>
      </c>
      <c r="H37" s="116">
        <f t="shared" si="18"/>
        <v>0</v>
      </c>
      <c r="I37" s="117">
        <f t="shared" si="18"/>
        <v>18.181818181818183</v>
      </c>
      <c r="J37" s="117">
        <f t="shared" si="18"/>
        <v>-2.5</v>
      </c>
      <c r="K37" s="117">
        <f t="shared" si="18"/>
        <v>7.1428571428571423</v>
      </c>
      <c r="L37" s="117">
        <f t="shared" si="18"/>
        <v>-12.5</v>
      </c>
      <c r="M37" s="117">
        <f t="shared" si="18"/>
        <v>25</v>
      </c>
      <c r="N37" s="117">
        <f t="shared" si="18"/>
        <v>-4.5454545454545459</v>
      </c>
      <c r="O37" s="117">
        <f t="shared" si="18"/>
        <v>-13.333333333333334</v>
      </c>
      <c r="P37" s="117">
        <f t="shared" si="18"/>
        <v>0</v>
      </c>
      <c r="Q37" s="117">
        <f t="shared" si="18"/>
        <v>10.38961038961039</v>
      </c>
      <c r="R37" s="117">
        <f t="shared" si="18"/>
        <v>0</v>
      </c>
      <c r="S37" s="119">
        <f t="shared" si="18"/>
        <v>0</v>
      </c>
    </row>
    <row r="38" spans="1:19" ht="24" customHeight="1" thickBot="1" x14ac:dyDescent="0.25">
      <c r="A38" s="529" t="s">
        <v>28</v>
      </c>
      <c r="B38" s="530"/>
      <c r="C38" s="530"/>
      <c r="D38" s="75"/>
      <c r="E38" s="75"/>
      <c r="F38" s="75"/>
      <c r="G38" s="76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7"/>
    </row>
    <row r="39" spans="1:19" ht="15.6" customHeight="1" x14ac:dyDescent="0.2">
      <c r="A39" s="531" t="s">
        <v>32</v>
      </c>
      <c r="B39" s="69" t="s">
        <v>31</v>
      </c>
      <c r="C39" s="296">
        <v>1031</v>
      </c>
      <c r="D39" s="335">
        <v>563</v>
      </c>
      <c r="E39" s="335">
        <v>353</v>
      </c>
      <c r="F39" s="348">
        <v>115</v>
      </c>
      <c r="G39" s="338">
        <v>29</v>
      </c>
      <c r="H39" s="342"/>
      <c r="I39" s="335">
        <v>6</v>
      </c>
      <c r="J39" s="335">
        <v>3</v>
      </c>
      <c r="K39" s="335">
        <v>1</v>
      </c>
      <c r="L39" s="335"/>
      <c r="M39" s="335">
        <v>2</v>
      </c>
      <c r="N39" s="335">
        <v>1</v>
      </c>
      <c r="O39" s="335">
        <v>1</v>
      </c>
      <c r="P39" s="335">
        <v>1</v>
      </c>
      <c r="Q39" s="335">
        <v>14</v>
      </c>
      <c r="R39" s="335"/>
      <c r="S39" s="343"/>
    </row>
    <row r="40" spans="1:19" ht="15.6" customHeight="1" thickBot="1" x14ac:dyDescent="0.25">
      <c r="A40" s="510"/>
      <c r="B40" s="74" t="s">
        <v>21</v>
      </c>
      <c r="C40" s="106">
        <v>100</v>
      </c>
      <c r="D40" s="107">
        <f t="shared" ref="D40:S40" si="19">IF($C39=0,0%,(D39/$C39*100))</f>
        <v>54.607177497575165</v>
      </c>
      <c r="E40" s="107">
        <f t="shared" si="19"/>
        <v>34.238603297769153</v>
      </c>
      <c r="F40" s="120">
        <f t="shared" si="19"/>
        <v>11.154219204655675</v>
      </c>
      <c r="G40" s="163">
        <f t="shared" si="19"/>
        <v>2.8128031037827355</v>
      </c>
      <c r="H40" s="107">
        <f t="shared" si="19"/>
        <v>0</v>
      </c>
      <c r="I40" s="107">
        <f t="shared" si="19"/>
        <v>0.58195926285160038</v>
      </c>
      <c r="J40" s="107">
        <f t="shared" si="19"/>
        <v>0.29097963142580019</v>
      </c>
      <c r="K40" s="107">
        <f t="shared" si="19"/>
        <v>9.6993210475266739E-2</v>
      </c>
      <c r="L40" s="107">
        <f t="shared" si="19"/>
        <v>0</v>
      </c>
      <c r="M40" s="107">
        <f t="shared" si="19"/>
        <v>0.19398642095053348</v>
      </c>
      <c r="N40" s="107">
        <f t="shared" si="19"/>
        <v>9.6993210475266739E-2</v>
      </c>
      <c r="O40" s="107">
        <f t="shared" si="19"/>
        <v>9.6993210475266739E-2</v>
      </c>
      <c r="P40" s="107">
        <f t="shared" si="19"/>
        <v>9.6993210475266739E-2</v>
      </c>
      <c r="Q40" s="107">
        <f t="shared" si="19"/>
        <v>1.3579049466537343</v>
      </c>
      <c r="R40" s="107">
        <f t="shared" si="19"/>
        <v>0</v>
      </c>
      <c r="S40" s="108">
        <f t="shared" si="19"/>
        <v>0</v>
      </c>
    </row>
    <row r="41" spans="1:19" ht="24" customHeight="1" thickBot="1" x14ac:dyDescent="0.25">
      <c r="A41" s="507" t="s">
        <v>118</v>
      </c>
      <c r="B41" s="508"/>
      <c r="C41" s="508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  <c r="S41" s="512"/>
    </row>
    <row r="42" spans="1:19" ht="15.6" customHeight="1" x14ac:dyDescent="0.2">
      <c r="A42" s="511" t="s">
        <v>33</v>
      </c>
      <c r="B42" s="69" t="s">
        <v>31</v>
      </c>
      <c r="C42" s="296"/>
      <c r="D42" s="335"/>
      <c r="E42" s="335"/>
      <c r="F42" s="341"/>
      <c r="G42" s="338"/>
      <c r="H42" s="342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43"/>
    </row>
    <row r="43" spans="1:19" ht="15.6" customHeight="1" x14ac:dyDescent="0.2">
      <c r="A43" s="506"/>
      <c r="B43" s="9" t="s">
        <v>21</v>
      </c>
      <c r="C43" s="135">
        <v>100</v>
      </c>
      <c r="D43" s="137">
        <f t="shared" ref="D43:S43" si="20">IF($C42=0,0%,(D42/$C42*100))</f>
        <v>0</v>
      </c>
      <c r="E43" s="107">
        <f t="shared" si="20"/>
        <v>0</v>
      </c>
      <c r="F43" s="138">
        <f t="shared" si="20"/>
        <v>0</v>
      </c>
      <c r="G43" s="122">
        <f t="shared" si="20"/>
        <v>0</v>
      </c>
      <c r="H43" s="107">
        <f t="shared" si="20"/>
        <v>0</v>
      </c>
      <c r="I43" s="107">
        <f t="shared" si="20"/>
        <v>0</v>
      </c>
      <c r="J43" s="107">
        <f t="shared" si="20"/>
        <v>0</v>
      </c>
      <c r="K43" s="107">
        <f t="shared" si="20"/>
        <v>0</v>
      </c>
      <c r="L43" s="107">
        <f t="shared" si="20"/>
        <v>0</v>
      </c>
      <c r="M43" s="107">
        <f t="shared" si="20"/>
        <v>0</v>
      </c>
      <c r="N43" s="107">
        <f t="shared" si="20"/>
        <v>0</v>
      </c>
      <c r="O43" s="107">
        <f t="shared" si="20"/>
        <v>0</v>
      </c>
      <c r="P43" s="107">
        <f t="shared" si="20"/>
        <v>0</v>
      </c>
      <c r="Q43" s="107">
        <f t="shared" si="20"/>
        <v>0</v>
      </c>
      <c r="R43" s="107">
        <f t="shared" si="20"/>
        <v>0</v>
      </c>
      <c r="S43" s="108">
        <f t="shared" si="20"/>
        <v>0</v>
      </c>
    </row>
    <row r="44" spans="1:19" ht="15.6" customHeight="1" x14ac:dyDescent="0.2">
      <c r="A44" s="505" t="s">
        <v>34</v>
      </c>
      <c r="B44" s="9" t="s">
        <v>31</v>
      </c>
      <c r="C44" s="140">
        <v>9</v>
      </c>
      <c r="D44" s="344">
        <v>4</v>
      </c>
      <c r="E44" s="344">
        <v>2</v>
      </c>
      <c r="F44" s="345">
        <v>3</v>
      </c>
      <c r="G44" s="50">
        <v>1</v>
      </c>
      <c r="H44" s="346"/>
      <c r="I44" s="344">
        <v>1</v>
      </c>
      <c r="J44" s="344"/>
      <c r="K44" s="344"/>
      <c r="L44" s="344"/>
      <c r="M44" s="344"/>
      <c r="N44" s="344"/>
      <c r="O44" s="344"/>
      <c r="P44" s="344"/>
      <c r="Q44" s="344"/>
      <c r="R44" s="344"/>
      <c r="S44" s="347"/>
    </row>
    <row r="45" spans="1:19" ht="15.6" customHeight="1" x14ac:dyDescent="0.2">
      <c r="A45" s="506"/>
      <c r="B45" s="9" t="s">
        <v>21</v>
      </c>
      <c r="C45" s="135">
        <v>100</v>
      </c>
      <c r="D45" s="137">
        <f t="shared" ref="D45:S45" si="21">IF($C44=0,0%,(D44/$C44*100))</f>
        <v>44.444444444444443</v>
      </c>
      <c r="E45" s="107">
        <f t="shared" si="21"/>
        <v>22.222222222222221</v>
      </c>
      <c r="F45" s="138">
        <f t="shared" si="21"/>
        <v>33.333333333333329</v>
      </c>
      <c r="G45" s="122">
        <f t="shared" si="21"/>
        <v>11.111111111111111</v>
      </c>
      <c r="H45" s="107">
        <f t="shared" si="21"/>
        <v>0</v>
      </c>
      <c r="I45" s="107">
        <f t="shared" si="21"/>
        <v>11.111111111111111</v>
      </c>
      <c r="J45" s="107">
        <f t="shared" si="21"/>
        <v>0</v>
      </c>
      <c r="K45" s="107">
        <f t="shared" si="21"/>
        <v>0</v>
      </c>
      <c r="L45" s="107">
        <f t="shared" si="21"/>
        <v>0</v>
      </c>
      <c r="M45" s="107">
        <f t="shared" si="21"/>
        <v>0</v>
      </c>
      <c r="N45" s="107">
        <f t="shared" si="21"/>
        <v>0</v>
      </c>
      <c r="O45" s="107">
        <f t="shared" si="21"/>
        <v>0</v>
      </c>
      <c r="P45" s="107">
        <f t="shared" si="21"/>
        <v>0</v>
      </c>
      <c r="Q45" s="107">
        <f t="shared" si="21"/>
        <v>0</v>
      </c>
      <c r="R45" s="107">
        <f t="shared" si="21"/>
        <v>0</v>
      </c>
      <c r="S45" s="108">
        <f t="shared" si="21"/>
        <v>0</v>
      </c>
    </row>
    <row r="46" spans="1:19" ht="15.6" customHeight="1" x14ac:dyDescent="0.2">
      <c r="A46" s="505" t="s">
        <v>35</v>
      </c>
      <c r="B46" s="9" t="s">
        <v>31</v>
      </c>
      <c r="C46" s="140">
        <v>160</v>
      </c>
      <c r="D46" s="344">
        <v>103</v>
      </c>
      <c r="E46" s="344">
        <v>31</v>
      </c>
      <c r="F46" s="345">
        <v>26</v>
      </c>
      <c r="G46" s="50">
        <v>7</v>
      </c>
      <c r="H46" s="346"/>
      <c r="I46" s="344"/>
      <c r="J46" s="344"/>
      <c r="K46" s="344"/>
      <c r="L46" s="344"/>
      <c r="M46" s="344">
        <v>1</v>
      </c>
      <c r="N46" s="344"/>
      <c r="O46" s="344">
        <v>1</v>
      </c>
      <c r="P46" s="344">
        <v>1</v>
      </c>
      <c r="Q46" s="344">
        <v>4</v>
      </c>
      <c r="R46" s="344"/>
      <c r="S46" s="347"/>
    </row>
    <row r="47" spans="1:19" ht="15.6" customHeight="1" x14ac:dyDescent="0.2">
      <c r="A47" s="506"/>
      <c r="B47" s="9" t="s">
        <v>21</v>
      </c>
      <c r="C47" s="135">
        <v>100</v>
      </c>
      <c r="D47" s="137">
        <f t="shared" ref="D47:S47" si="22">IF($C46=0,0%,(D46/$C46*100))</f>
        <v>64.375</v>
      </c>
      <c r="E47" s="107">
        <f t="shared" si="22"/>
        <v>19.375</v>
      </c>
      <c r="F47" s="138">
        <f t="shared" si="22"/>
        <v>16.25</v>
      </c>
      <c r="G47" s="122">
        <f t="shared" si="22"/>
        <v>4.375</v>
      </c>
      <c r="H47" s="107">
        <f t="shared" si="22"/>
        <v>0</v>
      </c>
      <c r="I47" s="107">
        <f t="shared" si="22"/>
        <v>0</v>
      </c>
      <c r="J47" s="107">
        <f t="shared" si="22"/>
        <v>0</v>
      </c>
      <c r="K47" s="107">
        <f t="shared" si="22"/>
        <v>0</v>
      </c>
      <c r="L47" s="107">
        <f t="shared" si="22"/>
        <v>0</v>
      </c>
      <c r="M47" s="107">
        <f t="shared" si="22"/>
        <v>0.625</v>
      </c>
      <c r="N47" s="107">
        <f t="shared" si="22"/>
        <v>0</v>
      </c>
      <c r="O47" s="107">
        <f t="shared" si="22"/>
        <v>0.625</v>
      </c>
      <c r="P47" s="107">
        <f t="shared" si="22"/>
        <v>0.625</v>
      </c>
      <c r="Q47" s="107">
        <f t="shared" si="22"/>
        <v>2.5</v>
      </c>
      <c r="R47" s="107">
        <f t="shared" si="22"/>
        <v>0</v>
      </c>
      <c r="S47" s="108">
        <f t="shared" si="22"/>
        <v>0</v>
      </c>
    </row>
    <row r="48" spans="1:19" ht="15.6" customHeight="1" x14ac:dyDescent="0.2">
      <c r="A48" s="505" t="s">
        <v>36</v>
      </c>
      <c r="B48" s="9" t="s">
        <v>31</v>
      </c>
      <c r="C48" s="140">
        <v>316</v>
      </c>
      <c r="D48" s="344">
        <v>266</v>
      </c>
      <c r="E48" s="344">
        <v>16</v>
      </c>
      <c r="F48" s="345">
        <v>34</v>
      </c>
      <c r="G48" s="50">
        <v>5</v>
      </c>
      <c r="H48" s="346"/>
      <c r="I48" s="344"/>
      <c r="J48" s="344">
        <v>2</v>
      </c>
      <c r="K48" s="344"/>
      <c r="L48" s="344">
        <v>1</v>
      </c>
      <c r="M48" s="344"/>
      <c r="N48" s="344">
        <v>2</v>
      </c>
      <c r="O48" s="344"/>
      <c r="P48" s="344"/>
      <c r="Q48" s="344"/>
      <c r="R48" s="344"/>
      <c r="S48" s="347"/>
    </row>
    <row r="49" spans="1:19" ht="15.6" customHeight="1" x14ac:dyDescent="0.2">
      <c r="A49" s="506"/>
      <c r="B49" s="9" t="s">
        <v>21</v>
      </c>
      <c r="C49" s="135">
        <v>100</v>
      </c>
      <c r="D49" s="137">
        <f t="shared" ref="D49:S49" si="23">IF($C48=0,0%,(D48/$C48*100))</f>
        <v>84.177215189873422</v>
      </c>
      <c r="E49" s="107">
        <f t="shared" si="23"/>
        <v>5.0632911392405067</v>
      </c>
      <c r="F49" s="138">
        <f t="shared" si="23"/>
        <v>10.759493670886076</v>
      </c>
      <c r="G49" s="122">
        <f t="shared" si="23"/>
        <v>1.5822784810126582</v>
      </c>
      <c r="H49" s="107">
        <f t="shared" si="23"/>
        <v>0</v>
      </c>
      <c r="I49" s="107">
        <f t="shared" si="23"/>
        <v>0</v>
      </c>
      <c r="J49" s="107">
        <f t="shared" si="23"/>
        <v>0.63291139240506333</v>
      </c>
      <c r="K49" s="107">
        <f t="shared" si="23"/>
        <v>0</v>
      </c>
      <c r="L49" s="107">
        <f t="shared" si="23"/>
        <v>0.31645569620253167</v>
      </c>
      <c r="M49" s="107">
        <f t="shared" si="23"/>
        <v>0</v>
      </c>
      <c r="N49" s="107">
        <f t="shared" si="23"/>
        <v>0.63291139240506333</v>
      </c>
      <c r="O49" s="107">
        <f t="shared" si="23"/>
        <v>0</v>
      </c>
      <c r="P49" s="107">
        <f t="shared" si="23"/>
        <v>0</v>
      </c>
      <c r="Q49" s="107">
        <f t="shared" si="23"/>
        <v>0</v>
      </c>
      <c r="R49" s="107">
        <f t="shared" si="23"/>
        <v>0</v>
      </c>
      <c r="S49" s="108">
        <f t="shared" si="23"/>
        <v>0</v>
      </c>
    </row>
    <row r="50" spans="1:19" ht="15.6" customHeight="1" x14ac:dyDescent="0.2">
      <c r="A50" s="505" t="s">
        <v>37</v>
      </c>
      <c r="B50" s="9" t="s">
        <v>31</v>
      </c>
      <c r="C50" s="140">
        <v>196</v>
      </c>
      <c r="D50" s="344">
        <v>137</v>
      </c>
      <c r="E50" s="344">
        <v>34</v>
      </c>
      <c r="F50" s="345">
        <v>25</v>
      </c>
      <c r="G50" s="50">
        <v>6</v>
      </c>
      <c r="H50" s="346"/>
      <c r="I50" s="344"/>
      <c r="J50" s="344">
        <v>2</v>
      </c>
      <c r="K50" s="344"/>
      <c r="L50" s="344"/>
      <c r="M50" s="344"/>
      <c r="N50" s="344"/>
      <c r="O50" s="344">
        <v>2</v>
      </c>
      <c r="P50" s="344"/>
      <c r="Q50" s="344">
        <v>2</v>
      </c>
      <c r="R50" s="344"/>
      <c r="S50" s="347"/>
    </row>
    <row r="51" spans="1:19" ht="15.6" customHeight="1" x14ac:dyDescent="0.2">
      <c r="A51" s="506"/>
      <c r="B51" s="9" t="s">
        <v>21</v>
      </c>
      <c r="C51" s="135">
        <v>100</v>
      </c>
      <c r="D51" s="137">
        <f t="shared" ref="D51:S51" si="24">IF($C50=0,0%,(D50/$C50*100))</f>
        <v>69.897959183673478</v>
      </c>
      <c r="E51" s="107">
        <f t="shared" si="24"/>
        <v>17.346938775510203</v>
      </c>
      <c r="F51" s="138">
        <f t="shared" si="24"/>
        <v>12.755102040816327</v>
      </c>
      <c r="G51" s="122">
        <f t="shared" si="24"/>
        <v>3.0612244897959182</v>
      </c>
      <c r="H51" s="107">
        <f t="shared" si="24"/>
        <v>0</v>
      </c>
      <c r="I51" s="107">
        <f t="shared" si="24"/>
        <v>0</v>
      </c>
      <c r="J51" s="107">
        <f t="shared" si="24"/>
        <v>1.0204081632653061</v>
      </c>
      <c r="K51" s="107">
        <f t="shared" si="24"/>
        <v>0</v>
      </c>
      <c r="L51" s="107">
        <f t="shared" si="24"/>
        <v>0</v>
      </c>
      <c r="M51" s="107">
        <f t="shared" si="24"/>
        <v>0</v>
      </c>
      <c r="N51" s="107">
        <f t="shared" si="24"/>
        <v>0</v>
      </c>
      <c r="O51" s="107">
        <f t="shared" si="24"/>
        <v>1.0204081632653061</v>
      </c>
      <c r="P51" s="107">
        <f t="shared" si="24"/>
        <v>0</v>
      </c>
      <c r="Q51" s="107">
        <f t="shared" si="24"/>
        <v>1.0204081632653061</v>
      </c>
      <c r="R51" s="107">
        <f t="shared" si="24"/>
        <v>0</v>
      </c>
      <c r="S51" s="108">
        <f t="shared" si="24"/>
        <v>0</v>
      </c>
    </row>
    <row r="52" spans="1:19" ht="15.6" customHeight="1" x14ac:dyDescent="0.2">
      <c r="A52" s="527" t="s">
        <v>38</v>
      </c>
      <c r="B52" s="9" t="s">
        <v>31</v>
      </c>
      <c r="C52" s="140">
        <f>(C42+C44+C46+C48+C50)</f>
        <v>681</v>
      </c>
      <c r="D52" s="80">
        <f>(D42+D44+D46+D48+D50)</f>
        <v>510</v>
      </c>
      <c r="E52" s="80">
        <f>(E42+E44+E46+E48+E50)</f>
        <v>83</v>
      </c>
      <c r="F52" s="79">
        <f>(F42+F44+F46+F48+F50)</f>
        <v>88</v>
      </c>
      <c r="G52" s="50">
        <f>(G42+G44+G46+G48+G50)</f>
        <v>19</v>
      </c>
      <c r="H52" s="141">
        <f t="shared" ref="H52:J52" si="25">(H42+H44+H46+H48+H50)</f>
        <v>0</v>
      </c>
      <c r="I52" s="80">
        <f t="shared" si="25"/>
        <v>1</v>
      </c>
      <c r="J52" s="80">
        <f t="shared" si="25"/>
        <v>4</v>
      </c>
      <c r="K52" s="80">
        <f>(K42+K44+K46+K48+K50)</f>
        <v>0</v>
      </c>
      <c r="L52" s="80">
        <f>(L42+L44+L46+L48+L50)</f>
        <v>1</v>
      </c>
      <c r="M52" s="80">
        <f>(M42+M44+M46+M48+M50)</f>
        <v>1</v>
      </c>
      <c r="N52" s="80">
        <f t="shared" ref="N52:S52" si="26">(N42+N44+N46+N48+N50)</f>
        <v>2</v>
      </c>
      <c r="O52" s="80">
        <f t="shared" si="26"/>
        <v>3</v>
      </c>
      <c r="P52" s="80">
        <f t="shared" si="26"/>
        <v>1</v>
      </c>
      <c r="Q52" s="80">
        <f t="shared" si="26"/>
        <v>6</v>
      </c>
      <c r="R52" s="80">
        <f t="shared" si="26"/>
        <v>0</v>
      </c>
      <c r="S52" s="81">
        <f t="shared" si="26"/>
        <v>0</v>
      </c>
    </row>
    <row r="53" spans="1:19" ht="15.6" customHeight="1" thickBot="1" x14ac:dyDescent="0.25">
      <c r="A53" s="528"/>
      <c r="B53" s="100" t="s">
        <v>21</v>
      </c>
      <c r="C53" s="149">
        <v>100</v>
      </c>
      <c r="D53" s="150">
        <f t="shared" ref="D53:S53" si="27">IF($C52=0,0%,(D52/$C52*100))</f>
        <v>74.889867841409696</v>
      </c>
      <c r="E53" s="151">
        <f t="shared" si="27"/>
        <v>12.187958883994126</v>
      </c>
      <c r="F53" s="266">
        <f t="shared" si="27"/>
        <v>12.922173274596183</v>
      </c>
      <c r="G53" s="153">
        <f t="shared" si="27"/>
        <v>2.7900146842878124</v>
      </c>
      <c r="H53" s="151">
        <f t="shared" si="27"/>
        <v>0</v>
      </c>
      <c r="I53" s="151">
        <f t="shared" si="27"/>
        <v>0.14684287812041116</v>
      </c>
      <c r="J53" s="151">
        <f t="shared" si="27"/>
        <v>0.58737151248164465</v>
      </c>
      <c r="K53" s="151">
        <f t="shared" si="27"/>
        <v>0</v>
      </c>
      <c r="L53" s="151">
        <f t="shared" si="27"/>
        <v>0.14684287812041116</v>
      </c>
      <c r="M53" s="151">
        <f t="shared" si="27"/>
        <v>0.14684287812041116</v>
      </c>
      <c r="N53" s="151">
        <f t="shared" si="27"/>
        <v>0.29368575624082233</v>
      </c>
      <c r="O53" s="151">
        <f t="shared" si="27"/>
        <v>0.44052863436123352</v>
      </c>
      <c r="P53" s="151">
        <f t="shared" si="27"/>
        <v>0.14684287812041116</v>
      </c>
      <c r="Q53" s="151">
        <f t="shared" si="27"/>
        <v>0.88105726872246704</v>
      </c>
      <c r="R53" s="151">
        <f t="shared" si="27"/>
        <v>0</v>
      </c>
      <c r="S53" s="154">
        <f t="shared" si="27"/>
        <v>0</v>
      </c>
    </row>
    <row r="54" spans="1:19" ht="24" customHeight="1" thickTop="1" thickBot="1" x14ac:dyDescent="0.25">
      <c r="A54" s="524" t="s">
        <v>40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6"/>
    </row>
    <row r="55" spans="1:19" ht="15.6" customHeight="1" thickTop="1" x14ac:dyDescent="0.2">
      <c r="A55" s="503" t="s">
        <v>19</v>
      </c>
      <c r="B55" s="12" t="s">
        <v>20</v>
      </c>
      <c r="C55" s="334">
        <v>771</v>
      </c>
      <c r="D55" s="349">
        <v>541</v>
      </c>
      <c r="E55" s="349">
        <v>161</v>
      </c>
      <c r="F55" s="350">
        <v>69</v>
      </c>
      <c r="G55" s="237">
        <v>23</v>
      </c>
      <c r="H55" s="351">
        <v>1</v>
      </c>
      <c r="I55" s="349">
        <v>2</v>
      </c>
      <c r="J55" s="349">
        <v>6</v>
      </c>
      <c r="K55" s="349"/>
      <c r="L55" s="349"/>
      <c r="M55" s="349"/>
      <c r="N55" s="349">
        <v>2</v>
      </c>
      <c r="O55" s="349">
        <v>4</v>
      </c>
      <c r="P55" s="349"/>
      <c r="Q55" s="349">
        <v>8</v>
      </c>
      <c r="R55" s="349"/>
      <c r="S55" s="352"/>
    </row>
    <row r="56" spans="1:19" ht="15.6" customHeight="1" x14ac:dyDescent="0.2">
      <c r="A56" s="504"/>
      <c r="B56" s="9" t="s">
        <v>26</v>
      </c>
      <c r="C56" s="135">
        <v>100</v>
      </c>
      <c r="D56" s="137">
        <f t="shared" ref="D56:S56" si="28">IF($C55=0,0%,(D55/$C55*100))</f>
        <v>70.168612191958488</v>
      </c>
      <c r="E56" s="107">
        <f t="shared" si="28"/>
        <v>20.881971465629054</v>
      </c>
      <c r="F56" s="138">
        <f t="shared" si="28"/>
        <v>8.9494163424124515</v>
      </c>
      <c r="G56" s="128">
        <f t="shared" si="28"/>
        <v>2.9831387808041505</v>
      </c>
      <c r="H56" s="133">
        <f t="shared" si="28"/>
        <v>0.12970168612191957</v>
      </c>
      <c r="I56" s="107">
        <f t="shared" si="28"/>
        <v>0.25940337224383914</v>
      </c>
      <c r="J56" s="107">
        <f t="shared" si="28"/>
        <v>0.77821011673151752</v>
      </c>
      <c r="K56" s="107">
        <f t="shared" si="28"/>
        <v>0</v>
      </c>
      <c r="L56" s="107">
        <f t="shared" si="28"/>
        <v>0</v>
      </c>
      <c r="M56" s="107">
        <f t="shared" si="28"/>
        <v>0</v>
      </c>
      <c r="N56" s="107">
        <f t="shared" si="28"/>
        <v>0.25940337224383914</v>
      </c>
      <c r="O56" s="107">
        <f t="shared" si="28"/>
        <v>0.51880674448767827</v>
      </c>
      <c r="P56" s="107">
        <f t="shared" si="28"/>
        <v>0</v>
      </c>
      <c r="Q56" s="107">
        <f t="shared" si="28"/>
        <v>1.0376134889753565</v>
      </c>
      <c r="R56" s="107">
        <f t="shared" si="28"/>
        <v>0</v>
      </c>
      <c r="S56" s="108">
        <f t="shared" si="28"/>
        <v>0</v>
      </c>
    </row>
    <row r="57" spans="1:19" ht="15.6" customHeight="1" x14ac:dyDescent="0.2">
      <c r="A57" s="504" t="s">
        <v>22</v>
      </c>
      <c r="B57" s="9" t="s">
        <v>20</v>
      </c>
      <c r="C57" s="334">
        <v>708</v>
      </c>
      <c r="D57" s="80">
        <v>453</v>
      </c>
      <c r="E57" s="80">
        <v>194</v>
      </c>
      <c r="F57" s="79">
        <v>61</v>
      </c>
      <c r="G57" s="237">
        <v>20</v>
      </c>
      <c r="H57" s="353">
        <v>2</v>
      </c>
      <c r="I57" s="80">
        <v>1</v>
      </c>
      <c r="J57" s="80">
        <v>3</v>
      </c>
      <c r="K57" s="80"/>
      <c r="L57" s="80"/>
      <c r="M57" s="80"/>
      <c r="N57" s="80">
        <v>2</v>
      </c>
      <c r="O57" s="80">
        <v>3</v>
      </c>
      <c r="P57" s="80"/>
      <c r="Q57" s="80">
        <v>9</v>
      </c>
      <c r="R57" s="80"/>
      <c r="S57" s="81"/>
    </row>
    <row r="58" spans="1:19" ht="15.6" customHeight="1" x14ac:dyDescent="0.2">
      <c r="A58" s="504"/>
      <c r="B58" s="9" t="s">
        <v>21</v>
      </c>
      <c r="C58" s="135">
        <v>100</v>
      </c>
      <c r="D58" s="137">
        <f t="shared" ref="D58:S58" si="29">IF($C57=0,0%,(D57/$C57*100))</f>
        <v>63.983050847457626</v>
      </c>
      <c r="E58" s="107">
        <f t="shared" si="29"/>
        <v>27.401129943502823</v>
      </c>
      <c r="F58" s="138">
        <f t="shared" si="29"/>
        <v>8.6158192090395485</v>
      </c>
      <c r="G58" s="128">
        <f t="shared" si="29"/>
        <v>2.8248587570621471</v>
      </c>
      <c r="H58" s="133">
        <f t="shared" si="29"/>
        <v>0.2824858757062147</v>
      </c>
      <c r="I58" s="107">
        <f t="shared" si="29"/>
        <v>0.14124293785310735</v>
      </c>
      <c r="J58" s="107">
        <f t="shared" si="29"/>
        <v>0.42372881355932202</v>
      </c>
      <c r="K58" s="107">
        <f t="shared" si="29"/>
        <v>0</v>
      </c>
      <c r="L58" s="107">
        <f t="shared" si="29"/>
        <v>0</v>
      </c>
      <c r="M58" s="107">
        <f t="shared" si="29"/>
        <v>0</v>
      </c>
      <c r="N58" s="107">
        <f t="shared" si="29"/>
        <v>0.2824858757062147</v>
      </c>
      <c r="O58" s="107">
        <f t="shared" si="29"/>
        <v>0.42372881355932202</v>
      </c>
      <c r="P58" s="107">
        <f t="shared" si="29"/>
        <v>0</v>
      </c>
      <c r="Q58" s="107">
        <f t="shared" si="29"/>
        <v>1.2711864406779663</v>
      </c>
      <c r="R58" s="107">
        <f t="shared" si="29"/>
        <v>0</v>
      </c>
      <c r="S58" s="108">
        <f t="shared" si="29"/>
        <v>0</v>
      </c>
    </row>
    <row r="59" spans="1:19" ht="15.6" customHeight="1" x14ac:dyDescent="0.2">
      <c r="A59" s="213" t="s">
        <v>24</v>
      </c>
      <c r="B59" s="17" t="s">
        <v>20</v>
      </c>
      <c r="C59" s="136">
        <f>(C57-C55)</f>
        <v>-63</v>
      </c>
      <c r="D59" s="83">
        <f t="shared" ref="D59:S59" si="30">(D57-D55)</f>
        <v>-88</v>
      </c>
      <c r="E59" s="83">
        <f t="shared" si="30"/>
        <v>33</v>
      </c>
      <c r="F59" s="84">
        <f t="shared" si="30"/>
        <v>-8</v>
      </c>
      <c r="G59" s="139">
        <f t="shared" si="30"/>
        <v>-3</v>
      </c>
      <c r="H59" s="82">
        <f t="shared" si="30"/>
        <v>1</v>
      </c>
      <c r="I59" s="83">
        <f t="shared" si="30"/>
        <v>-1</v>
      </c>
      <c r="J59" s="83">
        <f t="shared" si="30"/>
        <v>-3</v>
      </c>
      <c r="K59" s="83">
        <f t="shared" ref="K59:M59" si="31">(K57-K55)</f>
        <v>0</v>
      </c>
      <c r="L59" s="83">
        <f t="shared" si="31"/>
        <v>0</v>
      </c>
      <c r="M59" s="83">
        <f t="shared" si="31"/>
        <v>0</v>
      </c>
      <c r="N59" s="83">
        <f t="shared" si="30"/>
        <v>0</v>
      </c>
      <c r="O59" s="83">
        <f t="shared" si="30"/>
        <v>-1</v>
      </c>
      <c r="P59" s="83">
        <f t="shared" si="30"/>
        <v>0</v>
      </c>
      <c r="Q59" s="83">
        <f t="shared" si="30"/>
        <v>1</v>
      </c>
      <c r="R59" s="83">
        <f t="shared" si="30"/>
        <v>0</v>
      </c>
      <c r="S59" s="85">
        <f t="shared" si="30"/>
        <v>0</v>
      </c>
    </row>
    <row r="60" spans="1:19" ht="15.6" customHeight="1" x14ac:dyDescent="0.2">
      <c r="A60" s="213" t="s">
        <v>25</v>
      </c>
      <c r="B60" s="17" t="s">
        <v>26</v>
      </c>
      <c r="C60" s="112">
        <f t="shared" ref="C60:S60" si="32">(C58-C56)</f>
        <v>0</v>
      </c>
      <c r="D60" s="111">
        <f t="shared" si="32"/>
        <v>-6.1855613445008615</v>
      </c>
      <c r="E60" s="111">
        <f t="shared" si="32"/>
        <v>6.5191584778737699</v>
      </c>
      <c r="F60" s="109">
        <f t="shared" si="32"/>
        <v>-0.33359713337290309</v>
      </c>
      <c r="G60" s="130">
        <f t="shared" si="32"/>
        <v>-0.15828002374200345</v>
      </c>
      <c r="H60" s="134">
        <f t="shared" si="32"/>
        <v>0.15278418958429513</v>
      </c>
      <c r="I60" s="111">
        <f t="shared" si="32"/>
        <v>-0.11816043439073179</v>
      </c>
      <c r="J60" s="111">
        <f t="shared" si="32"/>
        <v>-0.35448130317219551</v>
      </c>
      <c r="K60" s="111">
        <f t="shared" si="32"/>
        <v>0</v>
      </c>
      <c r="L60" s="111">
        <f t="shared" si="32"/>
        <v>0</v>
      </c>
      <c r="M60" s="111">
        <f t="shared" si="32"/>
        <v>0</v>
      </c>
      <c r="N60" s="111">
        <f t="shared" si="32"/>
        <v>2.3082503462375559E-2</v>
      </c>
      <c r="O60" s="111">
        <f t="shared" si="32"/>
        <v>-9.5077930928356258E-2</v>
      </c>
      <c r="P60" s="111">
        <f t="shared" si="32"/>
        <v>0</v>
      </c>
      <c r="Q60" s="111">
        <f t="shared" si="32"/>
        <v>0.23357295170260972</v>
      </c>
      <c r="R60" s="111">
        <f t="shared" si="32"/>
        <v>0</v>
      </c>
      <c r="S60" s="114">
        <f t="shared" si="32"/>
        <v>0</v>
      </c>
    </row>
    <row r="61" spans="1:19" ht="15.6" customHeight="1" thickBot="1" x14ac:dyDescent="0.25">
      <c r="A61" s="73" t="s">
        <v>27</v>
      </c>
      <c r="B61" s="86" t="s">
        <v>26</v>
      </c>
      <c r="C61" s="118">
        <f>IF(C55=0,0%,((C57-C55)/C55))*100</f>
        <v>-8.1712062256809332</v>
      </c>
      <c r="D61" s="117">
        <f t="shared" ref="D61:S61" si="33">IF(D55=0,0%,((D57-D55)/D55))*100</f>
        <v>-16.266173752310536</v>
      </c>
      <c r="E61" s="117">
        <f t="shared" si="33"/>
        <v>20.496894409937887</v>
      </c>
      <c r="F61" s="115">
        <f t="shared" si="33"/>
        <v>-11.594202898550725</v>
      </c>
      <c r="G61" s="131">
        <f t="shared" si="33"/>
        <v>-13.043478260869565</v>
      </c>
      <c r="H61" s="116">
        <f t="shared" si="33"/>
        <v>100</v>
      </c>
      <c r="I61" s="117">
        <f t="shared" si="33"/>
        <v>-50</v>
      </c>
      <c r="J61" s="117">
        <f t="shared" si="33"/>
        <v>-50</v>
      </c>
      <c r="K61" s="117">
        <f t="shared" si="33"/>
        <v>0</v>
      </c>
      <c r="L61" s="117">
        <f t="shared" si="33"/>
        <v>0</v>
      </c>
      <c r="M61" s="117">
        <f t="shared" si="33"/>
        <v>0</v>
      </c>
      <c r="N61" s="117">
        <f t="shared" si="33"/>
        <v>0</v>
      </c>
      <c r="O61" s="117">
        <f t="shared" si="33"/>
        <v>-25</v>
      </c>
      <c r="P61" s="117">
        <f t="shared" si="33"/>
        <v>0</v>
      </c>
      <c r="Q61" s="117">
        <f t="shared" si="33"/>
        <v>12.5</v>
      </c>
      <c r="R61" s="117">
        <f t="shared" si="33"/>
        <v>0</v>
      </c>
      <c r="S61" s="119">
        <f t="shared" si="33"/>
        <v>0</v>
      </c>
    </row>
    <row r="62" spans="1:19" ht="24" customHeight="1" thickBot="1" x14ac:dyDescent="0.25">
      <c r="A62" s="529" t="s">
        <v>28</v>
      </c>
      <c r="B62" s="530"/>
      <c r="C62" s="530"/>
      <c r="D62" s="75"/>
      <c r="E62" s="75"/>
      <c r="F62" s="75"/>
      <c r="G62" s="76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7"/>
    </row>
    <row r="63" spans="1:19" ht="15.6" customHeight="1" x14ac:dyDescent="0.2">
      <c r="A63" s="531" t="s">
        <v>32</v>
      </c>
      <c r="B63" s="69" t="s">
        <v>31</v>
      </c>
      <c r="C63" s="296">
        <v>724</v>
      </c>
      <c r="D63" s="335">
        <v>419</v>
      </c>
      <c r="E63" s="335">
        <v>262</v>
      </c>
      <c r="F63" s="348">
        <v>43</v>
      </c>
      <c r="G63" s="338">
        <v>13</v>
      </c>
      <c r="H63" s="342">
        <v>2</v>
      </c>
      <c r="I63" s="335">
        <v>1</v>
      </c>
      <c r="J63" s="335">
        <v>1</v>
      </c>
      <c r="K63" s="335"/>
      <c r="L63" s="335"/>
      <c r="M63" s="335"/>
      <c r="N63" s="335"/>
      <c r="O63" s="335"/>
      <c r="P63" s="335"/>
      <c r="Q63" s="335">
        <v>9</v>
      </c>
      <c r="R63" s="335"/>
      <c r="S63" s="343"/>
    </row>
    <row r="64" spans="1:19" ht="15.6" customHeight="1" thickBot="1" x14ac:dyDescent="0.25">
      <c r="A64" s="510"/>
      <c r="B64" s="74" t="s">
        <v>21</v>
      </c>
      <c r="C64" s="106">
        <v>100</v>
      </c>
      <c r="D64" s="107">
        <f t="shared" ref="D64:S64" si="34">IF($C63=0,0%,(D63/$C63*100))</f>
        <v>57.872928176795583</v>
      </c>
      <c r="E64" s="107">
        <f t="shared" si="34"/>
        <v>36.187845303867405</v>
      </c>
      <c r="F64" s="120">
        <f t="shared" si="34"/>
        <v>5.9392265193370166</v>
      </c>
      <c r="G64" s="163">
        <f t="shared" si="34"/>
        <v>1.7955801104972375</v>
      </c>
      <c r="H64" s="107">
        <f t="shared" si="34"/>
        <v>0.27624309392265189</v>
      </c>
      <c r="I64" s="107">
        <f t="shared" si="34"/>
        <v>0.13812154696132595</v>
      </c>
      <c r="J64" s="107">
        <f t="shared" si="34"/>
        <v>0.13812154696132595</v>
      </c>
      <c r="K64" s="107">
        <f t="shared" si="34"/>
        <v>0</v>
      </c>
      <c r="L64" s="107">
        <f t="shared" si="34"/>
        <v>0</v>
      </c>
      <c r="M64" s="107">
        <f t="shared" si="34"/>
        <v>0</v>
      </c>
      <c r="N64" s="107">
        <f t="shared" si="34"/>
        <v>0</v>
      </c>
      <c r="O64" s="107">
        <f t="shared" si="34"/>
        <v>0</v>
      </c>
      <c r="P64" s="107">
        <f t="shared" si="34"/>
        <v>0</v>
      </c>
      <c r="Q64" s="107">
        <f t="shared" si="34"/>
        <v>1.2430939226519337</v>
      </c>
      <c r="R64" s="107">
        <f t="shared" si="34"/>
        <v>0</v>
      </c>
      <c r="S64" s="108">
        <f t="shared" si="34"/>
        <v>0</v>
      </c>
    </row>
    <row r="65" spans="1:19" ht="24" customHeight="1" thickBot="1" x14ac:dyDescent="0.25">
      <c r="A65" s="507" t="s">
        <v>118</v>
      </c>
      <c r="B65" s="508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508"/>
      <c r="Q65" s="508"/>
      <c r="R65" s="508"/>
      <c r="S65" s="512"/>
    </row>
    <row r="66" spans="1:19" ht="15.6" customHeight="1" x14ac:dyDescent="0.2">
      <c r="A66" s="511" t="s">
        <v>33</v>
      </c>
      <c r="B66" s="69" t="s">
        <v>31</v>
      </c>
      <c r="C66" s="296"/>
      <c r="D66" s="335"/>
      <c r="E66" s="335"/>
      <c r="F66" s="341"/>
      <c r="G66" s="338"/>
      <c r="H66" s="342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43"/>
    </row>
    <row r="67" spans="1:19" ht="15.6" customHeight="1" x14ac:dyDescent="0.2">
      <c r="A67" s="506"/>
      <c r="B67" s="9" t="s">
        <v>21</v>
      </c>
      <c r="C67" s="135">
        <v>100</v>
      </c>
      <c r="D67" s="137">
        <f t="shared" ref="D67:S67" si="35">IF($C66=0,0%,(D66/$C66*100))</f>
        <v>0</v>
      </c>
      <c r="E67" s="107">
        <f t="shared" si="35"/>
        <v>0</v>
      </c>
      <c r="F67" s="138">
        <f t="shared" si="35"/>
        <v>0</v>
      </c>
      <c r="G67" s="122">
        <f t="shared" si="35"/>
        <v>0</v>
      </c>
      <c r="H67" s="107">
        <f t="shared" si="35"/>
        <v>0</v>
      </c>
      <c r="I67" s="107">
        <f t="shared" si="35"/>
        <v>0</v>
      </c>
      <c r="J67" s="107">
        <f t="shared" si="35"/>
        <v>0</v>
      </c>
      <c r="K67" s="107">
        <f t="shared" si="35"/>
        <v>0</v>
      </c>
      <c r="L67" s="107">
        <f t="shared" si="35"/>
        <v>0</v>
      </c>
      <c r="M67" s="107">
        <f t="shared" si="35"/>
        <v>0</v>
      </c>
      <c r="N67" s="107">
        <f t="shared" si="35"/>
        <v>0</v>
      </c>
      <c r="O67" s="107">
        <f t="shared" si="35"/>
        <v>0</v>
      </c>
      <c r="P67" s="107">
        <f t="shared" si="35"/>
        <v>0</v>
      </c>
      <c r="Q67" s="107">
        <f t="shared" si="35"/>
        <v>0</v>
      </c>
      <c r="R67" s="107">
        <f t="shared" si="35"/>
        <v>0</v>
      </c>
      <c r="S67" s="108">
        <f t="shared" si="35"/>
        <v>0</v>
      </c>
    </row>
    <row r="68" spans="1:19" ht="15.6" customHeight="1" x14ac:dyDescent="0.2">
      <c r="A68" s="505" t="s">
        <v>34</v>
      </c>
      <c r="B68" s="9" t="s">
        <v>31</v>
      </c>
      <c r="C68" s="140">
        <v>9</v>
      </c>
      <c r="D68" s="344">
        <v>3</v>
      </c>
      <c r="E68" s="344">
        <v>2</v>
      </c>
      <c r="F68" s="345">
        <v>4</v>
      </c>
      <c r="G68" s="50">
        <v>1</v>
      </c>
      <c r="H68" s="346"/>
      <c r="I68" s="344"/>
      <c r="J68" s="344">
        <v>1</v>
      </c>
      <c r="K68" s="344"/>
      <c r="L68" s="344"/>
      <c r="M68" s="344"/>
      <c r="N68" s="344"/>
      <c r="O68" s="344"/>
      <c r="P68" s="344"/>
      <c r="Q68" s="344"/>
      <c r="R68" s="344"/>
      <c r="S68" s="347"/>
    </row>
    <row r="69" spans="1:19" ht="15.6" customHeight="1" x14ac:dyDescent="0.2">
      <c r="A69" s="506"/>
      <c r="B69" s="9" t="s">
        <v>21</v>
      </c>
      <c r="C69" s="135">
        <v>100</v>
      </c>
      <c r="D69" s="137">
        <f t="shared" ref="D69:S69" si="36">IF($C68=0,0%,(D68/$C68*100))</f>
        <v>33.333333333333329</v>
      </c>
      <c r="E69" s="107">
        <f t="shared" si="36"/>
        <v>22.222222222222221</v>
      </c>
      <c r="F69" s="138">
        <f t="shared" si="36"/>
        <v>44.444444444444443</v>
      </c>
      <c r="G69" s="122">
        <f t="shared" si="36"/>
        <v>11.111111111111111</v>
      </c>
      <c r="H69" s="107">
        <f t="shared" si="36"/>
        <v>0</v>
      </c>
      <c r="I69" s="107">
        <f t="shared" si="36"/>
        <v>0</v>
      </c>
      <c r="J69" s="107">
        <f t="shared" si="36"/>
        <v>11.111111111111111</v>
      </c>
      <c r="K69" s="107">
        <f t="shared" si="36"/>
        <v>0</v>
      </c>
      <c r="L69" s="107">
        <f t="shared" si="36"/>
        <v>0</v>
      </c>
      <c r="M69" s="107">
        <f t="shared" si="36"/>
        <v>0</v>
      </c>
      <c r="N69" s="107">
        <f t="shared" si="36"/>
        <v>0</v>
      </c>
      <c r="O69" s="107">
        <f t="shared" si="36"/>
        <v>0</v>
      </c>
      <c r="P69" s="107">
        <f t="shared" si="36"/>
        <v>0</v>
      </c>
      <c r="Q69" s="107">
        <f t="shared" si="36"/>
        <v>0</v>
      </c>
      <c r="R69" s="107">
        <f t="shared" si="36"/>
        <v>0</v>
      </c>
      <c r="S69" s="108">
        <f t="shared" si="36"/>
        <v>0</v>
      </c>
    </row>
    <row r="70" spans="1:19" ht="15.6" customHeight="1" x14ac:dyDescent="0.2">
      <c r="A70" s="505" t="s">
        <v>35</v>
      </c>
      <c r="B70" s="9" t="s">
        <v>31</v>
      </c>
      <c r="C70" s="140">
        <v>203</v>
      </c>
      <c r="D70" s="344">
        <v>126</v>
      </c>
      <c r="E70" s="344">
        <v>62</v>
      </c>
      <c r="F70" s="345">
        <v>15</v>
      </c>
      <c r="G70" s="50">
        <v>2</v>
      </c>
      <c r="H70" s="346"/>
      <c r="I70" s="344">
        <v>1</v>
      </c>
      <c r="J70" s="344"/>
      <c r="K70" s="344"/>
      <c r="L70" s="344"/>
      <c r="M70" s="344"/>
      <c r="N70" s="344"/>
      <c r="O70" s="344"/>
      <c r="P70" s="344"/>
      <c r="Q70" s="344">
        <v>1</v>
      </c>
      <c r="R70" s="344"/>
      <c r="S70" s="347"/>
    </row>
    <row r="71" spans="1:19" ht="15.6" customHeight="1" x14ac:dyDescent="0.2">
      <c r="A71" s="506"/>
      <c r="B71" s="9" t="s">
        <v>21</v>
      </c>
      <c r="C71" s="135">
        <v>100</v>
      </c>
      <c r="D71" s="137">
        <f t="shared" ref="D71:S71" si="37">IF($C70=0,0%,(D70/$C70*100))</f>
        <v>62.068965517241381</v>
      </c>
      <c r="E71" s="107">
        <f t="shared" si="37"/>
        <v>30.541871921182267</v>
      </c>
      <c r="F71" s="138">
        <f t="shared" si="37"/>
        <v>7.389162561576355</v>
      </c>
      <c r="G71" s="122">
        <f t="shared" si="37"/>
        <v>0.98522167487684731</v>
      </c>
      <c r="H71" s="107">
        <f t="shared" si="37"/>
        <v>0</v>
      </c>
      <c r="I71" s="107">
        <f t="shared" si="37"/>
        <v>0.49261083743842365</v>
      </c>
      <c r="J71" s="107">
        <f t="shared" si="37"/>
        <v>0</v>
      </c>
      <c r="K71" s="107">
        <f t="shared" si="37"/>
        <v>0</v>
      </c>
      <c r="L71" s="107">
        <f t="shared" si="37"/>
        <v>0</v>
      </c>
      <c r="M71" s="107">
        <f t="shared" si="37"/>
        <v>0</v>
      </c>
      <c r="N71" s="107">
        <f t="shared" si="37"/>
        <v>0</v>
      </c>
      <c r="O71" s="107">
        <f t="shared" si="37"/>
        <v>0</v>
      </c>
      <c r="P71" s="107">
        <f t="shared" si="37"/>
        <v>0</v>
      </c>
      <c r="Q71" s="107">
        <f t="shared" si="37"/>
        <v>0.49261083743842365</v>
      </c>
      <c r="R71" s="107">
        <f t="shared" si="37"/>
        <v>0</v>
      </c>
      <c r="S71" s="108">
        <f t="shared" si="37"/>
        <v>0</v>
      </c>
    </row>
    <row r="72" spans="1:19" ht="15.6" customHeight="1" x14ac:dyDescent="0.2">
      <c r="A72" s="505" t="s">
        <v>36</v>
      </c>
      <c r="B72" s="9" t="s">
        <v>31</v>
      </c>
      <c r="C72" s="140">
        <v>3</v>
      </c>
      <c r="D72" s="344">
        <v>3</v>
      </c>
      <c r="E72" s="344"/>
      <c r="F72" s="345"/>
      <c r="G72" s="50"/>
      <c r="H72" s="346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7"/>
    </row>
    <row r="73" spans="1:19" ht="15.6" customHeight="1" x14ac:dyDescent="0.2">
      <c r="A73" s="506"/>
      <c r="B73" s="9" t="s">
        <v>21</v>
      </c>
      <c r="C73" s="135">
        <v>100</v>
      </c>
      <c r="D73" s="137">
        <f t="shared" ref="D73:S73" si="38">IF($C72=0,0%,(D72/$C72*100))</f>
        <v>100</v>
      </c>
      <c r="E73" s="107">
        <f t="shared" si="38"/>
        <v>0</v>
      </c>
      <c r="F73" s="138">
        <f t="shared" si="38"/>
        <v>0</v>
      </c>
      <c r="G73" s="122">
        <f t="shared" si="38"/>
        <v>0</v>
      </c>
      <c r="H73" s="107">
        <f t="shared" si="38"/>
        <v>0</v>
      </c>
      <c r="I73" s="107">
        <f t="shared" si="38"/>
        <v>0</v>
      </c>
      <c r="J73" s="107">
        <f t="shared" si="38"/>
        <v>0</v>
      </c>
      <c r="K73" s="107">
        <f t="shared" si="38"/>
        <v>0</v>
      </c>
      <c r="L73" s="107">
        <f t="shared" si="38"/>
        <v>0</v>
      </c>
      <c r="M73" s="107">
        <f t="shared" si="38"/>
        <v>0</v>
      </c>
      <c r="N73" s="107">
        <f t="shared" si="38"/>
        <v>0</v>
      </c>
      <c r="O73" s="107">
        <f t="shared" si="38"/>
        <v>0</v>
      </c>
      <c r="P73" s="107">
        <f t="shared" si="38"/>
        <v>0</v>
      </c>
      <c r="Q73" s="107">
        <f t="shared" si="38"/>
        <v>0</v>
      </c>
      <c r="R73" s="107">
        <f t="shared" si="38"/>
        <v>0</v>
      </c>
      <c r="S73" s="108">
        <f t="shared" si="38"/>
        <v>0</v>
      </c>
    </row>
    <row r="74" spans="1:19" ht="15.6" customHeight="1" x14ac:dyDescent="0.2">
      <c r="A74" s="505" t="s">
        <v>37</v>
      </c>
      <c r="B74" s="9" t="s">
        <v>31</v>
      </c>
      <c r="C74" s="140">
        <v>450</v>
      </c>
      <c r="D74" s="344">
        <v>295</v>
      </c>
      <c r="E74" s="344">
        <v>133</v>
      </c>
      <c r="F74" s="345">
        <v>22</v>
      </c>
      <c r="G74" s="50">
        <v>8</v>
      </c>
      <c r="H74" s="346">
        <v>1</v>
      </c>
      <c r="I74" s="344">
        <v>1</v>
      </c>
      <c r="J74" s="344">
        <v>3</v>
      </c>
      <c r="K74" s="344"/>
      <c r="L74" s="344"/>
      <c r="M74" s="344"/>
      <c r="N74" s="344"/>
      <c r="O74" s="344"/>
      <c r="P74" s="344"/>
      <c r="Q74" s="344">
        <v>3</v>
      </c>
      <c r="R74" s="344"/>
      <c r="S74" s="347"/>
    </row>
    <row r="75" spans="1:19" ht="15.6" customHeight="1" x14ac:dyDescent="0.2">
      <c r="A75" s="506"/>
      <c r="B75" s="9" t="s">
        <v>21</v>
      </c>
      <c r="C75" s="135">
        <v>100</v>
      </c>
      <c r="D75" s="137">
        <f t="shared" ref="D75:S75" si="39">IF($C74=0,0%,(D74/$C74*100))</f>
        <v>65.555555555555557</v>
      </c>
      <c r="E75" s="107">
        <f t="shared" si="39"/>
        <v>29.555555555555557</v>
      </c>
      <c r="F75" s="138">
        <f t="shared" si="39"/>
        <v>4.8888888888888893</v>
      </c>
      <c r="G75" s="122">
        <f t="shared" si="39"/>
        <v>1.7777777777777777</v>
      </c>
      <c r="H75" s="107">
        <f t="shared" si="39"/>
        <v>0.22222222222222221</v>
      </c>
      <c r="I75" s="107">
        <f t="shared" si="39"/>
        <v>0.22222222222222221</v>
      </c>
      <c r="J75" s="107">
        <f t="shared" si="39"/>
        <v>0.66666666666666674</v>
      </c>
      <c r="K75" s="107">
        <f t="shared" si="39"/>
        <v>0</v>
      </c>
      <c r="L75" s="107">
        <f t="shared" si="39"/>
        <v>0</v>
      </c>
      <c r="M75" s="107">
        <f t="shared" si="39"/>
        <v>0</v>
      </c>
      <c r="N75" s="107">
        <f t="shared" si="39"/>
        <v>0</v>
      </c>
      <c r="O75" s="107">
        <f t="shared" si="39"/>
        <v>0</v>
      </c>
      <c r="P75" s="107">
        <f t="shared" si="39"/>
        <v>0</v>
      </c>
      <c r="Q75" s="107">
        <f t="shared" si="39"/>
        <v>0.66666666666666674</v>
      </c>
      <c r="R75" s="107">
        <f t="shared" si="39"/>
        <v>0</v>
      </c>
      <c r="S75" s="108">
        <f t="shared" si="39"/>
        <v>0</v>
      </c>
    </row>
    <row r="76" spans="1:19" ht="15.6" customHeight="1" x14ac:dyDescent="0.2">
      <c r="A76" s="527" t="s">
        <v>38</v>
      </c>
      <c r="B76" s="9" t="s">
        <v>31</v>
      </c>
      <c r="C76" s="140">
        <f>(C66+C68+C70+C72+C74)</f>
        <v>665</v>
      </c>
      <c r="D76" s="80">
        <f>(D66+D68+D70+D72+D74)</f>
        <v>427</v>
      </c>
      <c r="E76" s="80">
        <f>(E66+E68+E70+E72+E74)</f>
        <v>197</v>
      </c>
      <c r="F76" s="79">
        <f>(F66+F68+F70+F72+F74)</f>
        <v>41</v>
      </c>
      <c r="G76" s="50">
        <f>(G66+G68+G70+G72+G74)</f>
        <v>11</v>
      </c>
      <c r="H76" s="141">
        <f t="shared" ref="H76:J76" si="40">(H66+H68+H70+H72+H74)</f>
        <v>1</v>
      </c>
      <c r="I76" s="80">
        <f t="shared" si="40"/>
        <v>2</v>
      </c>
      <c r="J76" s="80">
        <f t="shared" si="40"/>
        <v>4</v>
      </c>
      <c r="K76" s="80">
        <f>(K66+K68+K70+K72+K74)</f>
        <v>0</v>
      </c>
      <c r="L76" s="80">
        <f>(L66+L68+L70+L72+L74)</f>
        <v>0</v>
      </c>
      <c r="M76" s="80">
        <f>(M66+M68+M70+M72+M74)</f>
        <v>0</v>
      </c>
      <c r="N76" s="80">
        <f t="shared" ref="N76:S76" si="41">(N66+N68+N70+N72+N74)</f>
        <v>0</v>
      </c>
      <c r="O76" s="80">
        <f t="shared" si="41"/>
        <v>0</v>
      </c>
      <c r="P76" s="80">
        <f t="shared" si="41"/>
        <v>0</v>
      </c>
      <c r="Q76" s="80">
        <f t="shared" si="41"/>
        <v>4</v>
      </c>
      <c r="R76" s="80">
        <f t="shared" si="41"/>
        <v>0</v>
      </c>
      <c r="S76" s="81">
        <f t="shared" si="41"/>
        <v>0</v>
      </c>
    </row>
    <row r="77" spans="1:19" ht="15.6" customHeight="1" thickBot="1" x14ac:dyDescent="0.25">
      <c r="A77" s="528"/>
      <c r="B77" s="100" t="s">
        <v>21</v>
      </c>
      <c r="C77" s="149">
        <v>100</v>
      </c>
      <c r="D77" s="150">
        <f t="shared" ref="D77:S77" si="42">IF($C76=0,0%,(D76/$C76*100))</f>
        <v>64.21052631578948</v>
      </c>
      <c r="E77" s="151">
        <f t="shared" si="42"/>
        <v>29.624060150375943</v>
      </c>
      <c r="F77" s="266">
        <f t="shared" si="42"/>
        <v>6.1654135338345863</v>
      </c>
      <c r="G77" s="153">
        <f t="shared" si="42"/>
        <v>1.6541353383458646</v>
      </c>
      <c r="H77" s="151">
        <f t="shared" si="42"/>
        <v>0.15037593984962408</v>
      </c>
      <c r="I77" s="151">
        <f t="shared" si="42"/>
        <v>0.30075187969924816</v>
      </c>
      <c r="J77" s="151">
        <f t="shared" si="42"/>
        <v>0.60150375939849632</v>
      </c>
      <c r="K77" s="151">
        <f t="shared" si="42"/>
        <v>0</v>
      </c>
      <c r="L77" s="151">
        <f t="shared" si="42"/>
        <v>0</v>
      </c>
      <c r="M77" s="151">
        <f t="shared" si="42"/>
        <v>0</v>
      </c>
      <c r="N77" s="151">
        <f t="shared" si="42"/>
        <v>0</v>
      </c>
      <c r="O77" s="151">
        <f t="shared" si="42"/>
        <v>0</v>
      </c>
      <c r="P77" s="151">
        <f t="shared" si="42"/>
        <v>0</v>
      </c>
      <c r="Q77" s="151">
        <f t="shared" si="42"/>
        <v>0.60150375939849632</v>
      </c>
      <c r="R77" s="151">
        <f t="shared" si="42"/>
        <v>0</v>
      </c>
      <c r="S77" s="154">
        <f t="shared" si="42"/>
        <v>0</v>
      </c>
    </row>
    <row r="78" spans="1:19" ht="24" customHeight="1" thickTop="1" thickBot="1" x14ac:dyDescent="0.25">
      <c r="A78" s="524" t="s">
        <v>112</v>
      </c>
      <c r="B78" s="525"/>
      <c r="C78" s="525"/>
      <c r="D78" s="525"/>
      <c r="E78" s="525"/>
      <c r="F78" s="525"/>
      <c r="G78" s="525"/>
      <c r="H78" s="525"/>
      <c r="I78" s="525"/>
      <c r="J78" s="525"/>
      <c r="K78" s="525"/>
      <c r="L78" s="525"/>
      <c r="M78" s="525"/>
      <c r="N78" s="525"/>
      <c r="O78" s="525"/>
      <c r="P78" s="525"/>
      <c r="Q78" s="525"/>
      <c r="R78" s="525"/>
      <c r="S78" s="526"/>
    </row>
    <row r="79" spans="1:19" ht="15.6" customHeight="1" thickTop="1" x14ac:dyDescent="0.2">
      <c r="A79" s="503" t="s">
        <v>19</v>
      </c>
      <c r="B79" s="12" t="s">
        <v>20</v>
      </c>
      <c r="C79" s="334">
        <v>62</v>
      </c>
      <c r="D79" s="349">
        <v>1</v>
      </c>
      <c r="E79" s="349">
        <v>18</v>
      </c>
      <c r="F79" s="350">
        <v>43</v>
      </c>
      <c r="G79" s="237">
        <v>15</v>
      </c>
      <c r="H79" s="351"/>
      <c r="I79" s="349">
        <v>2</v>
      </c>
      <c r="J79" s="349">
        <v>4</v>
      </c>
      <c r="K79" s="349">
        <v>4</v>
      </c>
      <c r="L79" s="349"/>
      <c r="M79" s="349">
        <v>1</v>
      </c>
      <c r="N79" s="349"/>
      <c r="O79" s="349">
        <v>2</v>
      </c>
      <c r="P79" s="349"/>
      <c r="Q79" s="349">
        <v>2</v>
      </c>
      <c r="R79" s="349"/>
      <c r="S79" s="352"/>
    </row>
    <row r="80" spans="1:19" ht="15.6" customHeight="1" x14ac:dyDescent="0.2">
      <c r="A80" s="504"/>
      <c r="B80" s="9" t="s">
        <v>26</v>
      </c>
      <c r="C80" s="135">
        <v>100</v>
      </c>
      <c r="D80" s="137">
        <f t="shared" ref="D80:S80" si="43">IF($C79=0,0%,(D79/$C79*100))</f>
        <v>1.6129032258064515</v>
      </c>
      <c r="E80" s="107">
        <f t="shared" si="43"/>
        <v>29.032258064516132</v>
      </c>
      <c r="F80" s="138">
        <f t="shared" si="43"/>
        <v>69.354838709677423</v>
      </c>
      <c r="G80" s="128">
        <f t="shared" si="43"/>
        <v>24.193548387096776</v>
      </c>
      <c r="H80" s="133">
        <f t="shared" si="43"/>
        <v>0</v>
      </c>
      <c r="I80" s="107">
        <f t="shared" si="43"/>
        <v>3.225806451612903</v>
      </c>
      <c r="J80" s="107">
        <f t="shared" si="43"/>
        <v>6.4516129032258061</v>
      </c>
      <c r="K80" s="107">
        <f t="shared" si="43"/>
        <v>6.4516129032258061</v>
      </c>
      <c r="L80" s="107">
        <f t="shared" si="43"/>
        <v>0</v>
      </c>
      <c r="M80" s="107">
        <f t="shared" si="43"/>
        <v>1.6129032258064515</v>
      </c>
      <c r="N80" s="107">
        <f t="shared" si="43"/>
        <v>0</v>
      </c>
      <c r="O80" s="107">
        <f t="shared" si="43"/>
        <v>3.225806451612903</v>
      </c>
      <c r="P80" s="107">
        <f t="shared" si="43"/>
        <v>0</v>
      </c>
      <c r="Q80" s="107">
        <f t="shared" si="43"/>
        <v>3.225806451612903</v>
      </c>
      <c r="R80" s="107">
        <f t="shared" si="43"/>
        <v>0</v>
      </c>
      <c r="S80" s="108">
        <f t="shared" si="43"/>
        <v>0</v>
      </c>
    </row>
    <row r="81" spans="1:19" ht="15.6" customHeight="1" x14ac:dyDescent="0.2">
      <c r="A81" s="504" t="s">
        <v>22</v>
      </c>
      <c r="B81" s="9" t="s">
        <v>20</v>
      </c>
      <c r="C81" s="334">
        <v>83</v>
      </c>
      <c r="D81" s="80">
        <v>1</v>
      </c>
      <c r="E81" s="80">
        <v>27</v>
      </c>
      <c r="F81" s="79">
        <v>55</v>
      </c>
      <c r="G81" s="237">
        <v>22</v>
      </c>
      <c r="H81" s="353">
        <v>1</v>
      </c>
      <c r="I81" s="80">
        <v>2</v>
      </c>
      <c r="J81" s="80">
        <v>3</v>
      </c>
      <c r="K81" s="80">
        <v>5</v>
      </c>
      <c r="L81" s="80">
        <v>1</v>
      </c>
      <c r="M81" s="80"/>
      <c r="N81" s="80"/>
      <c r="O81" s="80">
        <v>1</v>
      </c>
      <c r="P81" s="80"/>
      <c r="Q81" s="80">
        <v>9</v>
      </c>
      <c r="R81" s="80"/>
      <c r="S81" s="81"/>
    </row>
    <row r="82" spans="1:19" ht="15.6" customHeight="1" x14ac:dyDescent="0.2">
      <c r="A82" s="504"/>
      <c r="B82" s="9" t="s">
        <v>21</v>
      </c>
      <c r="C82" s="135">
        <v>100</v>
      </c>
      <c r="D82" s="137">
        <f t="shared" ref="D82:S82" si="44">IF($C81=0,0%,(D81/$C81*100))</f>
        <v>1.2048192771084338</v>
      </c>
      <c r="E82" s="107">
        <f t="shared" si="44"/>
        <v>32.53012048192771</v>
      </c>
      <c r="F82" s="120">
        <f t="shared" si="44"/>
        <v>66.265060240963862</v>
      </c>
      <c r="G82" s="122">
        <f t="shared" si="44"/>
        <v>26.506024096385545</v>
      </c>
      <c r="H82" s="107">
        <f t="shared" si="44"/>
        <v>1.2048192771084338</v>
      </c>
      <c r="I82" s="107">
        <f t="shared" si="44"/>
        <v>2.4096385542168677</v>
      </c>
      <c r="J82" s="107">
        <f t="shared" si="44"/>
        <v>3.6144578313253009</v>
      </c>
      <c r="K82" s="107">
        <f t="shared" si="44"/>
        <v>6.024096385542169</v>
      </c>
      <c r="L82" s="107">
        <f t="shared" si="44"/>
        <v>1.2048192771084338</v>
      </c>
      <c r="M82" s="107">
        <f t="shared" si="44"/>
        <v>0</v>
      </c>
      <c r="N82" s="107">
        <f t="shared" si="44"/>
        <v>0</v>
      </c>
      <c r="O82" s="107">
        <f t="shared" si="44"/>
        <v>1.2048192771084338</v>
      </c>
      <c r="P82" s="107">
        <f t="shared" si="44"/>
        <v>0</v>
      </c>
      <c r="Q82" s="107">
        <f t="shared" si="44"/>
        <v>10.843373493975903</v>
      </c>
      <c r="R82" s="107">
        <f t="shared" si="44"/>
        <v>0</v>
      </c>
      <c r="S82" s="108">
        <f t="shared" si="44"/>
        <v>0</v>
      </c>
    </row>
    <row r="83" spans="1:19" ht="15.6" customHeight="1" x14ac:dyDescent="0.2">
      <c r="A83" s="213" t="s">
        <v>24</v>
      </c>
      <c r="B83" s="17" t="s">
        <v>20</v>
      </c>
      <c r="C83" s="136">
        <f>(C81-C79)</f>
        <v>21</v>
      </c>
      <c r="D83" s="83">
        <f t="shared" ref="D83:S83" si="45">(D81-D79)</f>
        <v>0</v>
      </c>
      <c r="E83" s="83">
        <f t="shared" si="45"/>
        <v>9</v>
      </c>
      <c r="F83" s="158">
        <f t="shared" si="45"/>
        <v>12</v>
      </c>
      <c r="G83" s="160">
        <f t="shared" si="45"/>
        <v>7</v>
      </c>
      <c r="H83" s="159">
        <f t="shared" si="45"/>
        <v>1</v>
      </c>
      <c r="I83" s="83">
        <f t="shared" si="45"/>
        <v>0</v>
      </c>
      <c r="J83" s="83">
        <f t="shared" si="45"/>
        <v>-1</v>
      </c>
      <c r="K83" s="83">
        <f t="shared" si="45"/>
        <v>1</v>
      </c>
      <c r="L83" s="83">
        <f t="shared" si="45"/>
        <v>1</v>
      </c>
      <c r="M83" s="83">
        <f t="shared" si="45"/>
        <v>-1</v>
      </c>
      <c r="N83" s="83">
        <f t="shared" si="45"/>
        <v>0</v>
      </c>
      <c r="O83" s="83">
        <f t="shared" si="45"/>
        <v>-1</v>
      </c>
      <c r="P83" s="83">
        <f t="shared" si="45"/>
        <v>0</v>
      </c>
      <c r="Q83" s="83">
        <f t="shared" si="45"/>
        <v>7</v>
      </c>
      <c r="R83" s="83">
        <f t="shared" si="45"/>
        <v>0</v>
      </c>
      <c r="S83" s="85">
        <f t="shared" si="45"/>
        <v>0</v>
      </c>
    </row>
    <row r="84" spans="1:19" ht="15.6" customHeight="1" x14ac:dyDescent="0.2">
      <c r="A84" s="213" t="s">
        <v>25</v>
      </c>
      <c r="B84" s="17" t="s">
        <v>26</v>
      </c>
      <c r="C84" s="112">
        <f t="shared" ref="C84:S84" si="46">(C82-C80)</f>
        <v>0</v>
      </c>
      <c r="D84" s="111">
        <f t="shared" si="46"/>
        <v>-0.40808394869801767</v>
      </c>
      <c r="E84" s="111">
        <f t="shared" si="46"/>
        <v>3.4978624174115787</v>
      </c>
      <c r="F84" s="112">
        <f t="shared" si="46"/>
        <v>-3.0897784687135612</v>
      </c>
      <c r="G84" s="113">
        <f t="shared" si="46"/>
        <v>2.3124757092887691</v>
      </c>
      <c r="H84" s="110">
        <f t="shared" si="46"/>
        <v>1.2048192771084338</v>
      </c>
      <c r="I84" s="111">
        <f t="shared" si="46"/>
        <v>-0.81616789739603535</v>
      </c>
      <c r="J84" s="111">
        <f t="shared" si="46"/>
        <v>-2.8371550719005052</v>
      </c>
      <c r="K84" s="111">
        <f t="shared" si="46"/>
        <v>-0.42751651768363708</v>
      </c>
      <c r="L84" s="111">
        <f t="shared" si="46"/>
        <v>1.2048192771084338</v>
      </c>
      <c r="M84" s="111">
        <f t="shared" si="46"/>
        <v>-1.6129032258064515</v>
      </c>
      <c r="N84" s="111">
        <f t="shared" si="46"/>
        <v>0</v>
      </c>
      <c r="O84" s="111">
        <f t="shared" si="46"/>
        <v>-2.0209871745044694</v>
      </c>
      <c r="P84" s="111">
        <f t="shared" si="46"/>
        <v>0</v>
      </c>
      <c r="Q84" s="111">
        <f t="shared" si="46"/>
        <v>7.6175670423630004</v>
      </c>
      <c r="R84" s="111">
        <f t="shared" si="46"/>
        <v>0</v>
      </c>
      <c r="S84" s="114">
        <f t="shared" si="46"/>
        <v>0</v>
      </c>
    </row>
    <row r="85" spans="1:19" ht="15.6" customHeight="1" thickBot="1" x14ac:dyDescent="0.25">
      <c r="A85" s="73" t="s">
        <v>27</v>
      </c>
      <c r="B85" s="86" t="s">
        <v>26</v>
      </c>
      <c r="C85" s="118">
        <f>IF(C79=0,0%,((C81-C79)/C79))*100</f>
        <v>33.87096774193548</v>
      </c>
      <c r="D85" s="117">
        <f t="shared" ref="D85:S85" si="47">IF(D79=0,0%,((D81-D79)/D79))*100</f>
        <v>0</v>
      </c>
      <c r="E85" s="117">
        <f t="shared" si="47"/>
        <v>50</v>
      </c>
      <c r="F85" s="118">
        <f t="shared" si="47"/>
        <v>27.906976744186046</v>
      </c>
      <c r="G85" s="123">
        <f t="shared" si="47"/>
        <v>46.666666666666664</v>
      </c>
      <c r="H85" s="121">
        <f t="shared" si="47"/>
        <v>0</v>
      </c>
      <c r="I85" s="117">
        <f t="shared" si="47"/>
        <v>0</v>
      </c>
      <c r="J85" s="117">
        <f t="shared" si="47"/>
        <v>-25</v>
      </c>
      <c r="K85" s="117">
        <f t="shared" si="47"/>
        <v>25</v>
      </c>
      <c r="L85" s="117">
        <f t="shared" si="47"/>
        <v>0</v>
      </c>
      <c r="M85" s="117">
        <f t="shared" si="47"/>
        <v>-100</v>
      </c>
      <c r="N85" s="117">
        <f t="shared" si="47"/>
        <v>0</v>
      </c>
      <c r="O85" s="117">
        <f t="shared" si="47"/>
        <v>-50</v>
      </c>
      <c r="P85" s="117">
        <f t="shared" si="47"/>
        <v>0</v>
      </c>
      <c r="Q85" s="117">
        <f t="shared" si="47"/>
        <v>350</v>
      </c>
      <c r="R85" s="117">
        <f t="shared" si="47"/>
        <v>0</v>
      </c>
      <c r="S85" s="119">
        <f t="shared" si="47"/>
        <v>0</v>
      </c>
    </row>
    <row r="86" spans="1:19" ht="24" customHeight="1" thickBot="1" x14ac:dyDescent="0.25">
      <c r="A86" s="534" t="s">
        <v>28</v>
      </c>
      <c r="B86" s="535"/>
      <c r="C86" s="535"/>
      <c r="D86" s="146"/>
      <c r="E86" s="146"/>
      <c r="F86" s="146"/>
      <c r="G86" s="147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8"/>
    </row>
    <row r="87" spans="1:19" ht="15.6" customHeight="1" x14ac:dyDescent="0.2">
      <c r="A87" s="532" t="s">
        <v>32</v>
      </c>
      <c r="B87" s="12" t="s">
        <v>31</v>
      </c>
      <c r="C87" s="334">
        <v>37</v>
      </c>
      <c r="D87" s="335">
        <v>1</v>
      </c>
      <c r="E87" s="336">
        <v>14</v>
      </c>
      <c r="F87" s="337">
        <v>22</v>
      </c>
      <c r="G87" s="338">
        <v>7</v>
      </c>
      <c r="H87" s="339"/>
      <c r="I87" s="336">
        <v>1</v>
      </c>
      <c r="J87" s="336">
        <v>1</v>
      </c>
      <c r="K87" s="336">
        <v>1</v>
      </c>
      <c r="L87" s="336"/>
      <c r="M87" s="336"/>
      <c r="N87" s="336"/>
      <c r="O87" s="336"/>
      <c r="P87" s="336"/>
      <c r="Q87" s="336">
        <v>4</v>
      </c>
      <c r="R87" s="336"/>
      <c r="S87" s="340"/>
    </row>
    <row r="88" spans="1:19" ht="15.6" customHeight="1" thickBot="1" x14ac:dyDescent="0.25">
      <c r="A88" s="510"/>
      <c r="B88" s="74" t="s">
        <v>21</v>
      </c>
      <c r="C88" s="106">
        <v>100</v>
      </c>
      <c r="D88" s="107">
        <f t="shared" ref="D88:S88" si="48">IF($C87=0,0%,(D87/$C87*100))</f>
        <v>2.7027027027027026</v>
      </c>
      <c r="E88" s="107">
        <f t="shared" si="48"/>
        <v>37.837837837837839</v>
      </c>
      <c r="F88" s="120">
        <f t="shared" si="48"/>
        <v>59.45945945945946</v>
      </c>
      <c r="G88" s="144">
        <f t="shared" si="48"/>
        <v>18.918918918918919</v>
      </c>
      <c r="H88" s="107">
        <f t="shared" si="48"/>
        <v>0</v>
      </c>
      <c r="I88" s="107">
        <f t="shared" si="48"/>
        <v>2.7027027027027026</v>
      </c>
      <c r="J88" s="107">
        <f t="shared" si="48"/>
        <v>2.7027027027027026</v>
      </c>
      <c r="K88" s="107">
        <f t="shared" si="48"/>
        <v>2.7027027027027026</v>
      </c>
      <c r="L88" s="107">
        <f t="shared" si="48"/>
        <v>0</v>
      </c>
      <c r="M88" s="107">
        <f t="shared" si="48"/>
        <v>0</v>
      </c>
      <c r="N88" s="107">
        <f t="shared" si="48"/>
        <v>0</v>
      </c>
      <c r="O88" s="107">
        <f t="shared" si="48"/>
        <v>0</v>
      </c>
      <c r="P88" s="107">
        <f t="shared" si="48"/>
        <v>0</v>
      </c>
      <c r="Q88" s="107">
        <f t="shared" si="48"/>
        <v>10.810810810810811</v>
      </c>
      <c r="R88" s="107">
        <f t="shared" si="48"/>
        <v>0</v>
      </c>
      <c r="S88" s="108">
        <f t="shared" si="48"/>
        <v>0</v>
      </c>
    </row>
    <row r="89" spans="1:19" ht="24" customHeight="1" thickBot="1" x14ac:dyDescent="0.25">
      <c r="A89" s="507" t="s">
        <v>118</v>
      </c>
      <c r="B89" s="508"/>
      <c r="C89" s="508"/>
      <c r="D89" s="508"/>
      <c r="E89" s="508"/>
      <c r="F89" s="508"/>
      <c r="G89" s="508"/>
      <c r="H89" s="508"/>
      <c r="I89" s="508"/>
      <c r="J89" s="508"/>
      <c r="K89" s="508"/>
      <c r="L89" s="508"/>
      <c r="M89" s="508"/>
      <c r="N89" s="508"/>
      <c r="O89" s="508"/>
      <c r="P89" s="508"/>
      <c r="Q89" s="508"/>
      <c r="R89" s="508"/>
      <c r="S89" s="512"/>
    </row>
    <row r="90" spans="1:19" ht="24" customHeight="1" x14ac:dyDescent="0.2">
      <c r="A90" s="531" t="s">
        <v>120</v>
      </c>
      <c r="B90" s="69" t="s">
        <v>31</v>
      </c>
      <c r="C90" s="334">
        <v>22</v>
      </c>
      <c r="D90" s="335">
        <v>1</v>
      </c>
      <c r="E90" s="336">
        <v>4</v>
      </c>
      <c r="F90" s="337">
        <v>17</v>
      </c>
      <c r="G90" s="338">
        <v>5</v>
      </c>
      <c r="H90" s="339"/>
      <c r="I90" s="336">
        <v>2</v>
      </c>
      <c r="J90" s="336">
        <v>2</v>
      </c>
      <c r="K90" s="336"/>
      <c r="L90" s="336"/>
      <c r="M90" s="336"/>
      <c r="N90" s="336"/>
      <c r="O90" s="336">
        <v>1</v>
      </c>
      <c r="P90" s="336"/>
      <c r="Q90" s="336"/>
      <c r="R90" s="336"/>
      <c r="S90" s="340"/>
    </row>
    <row r="91" spans="1:19" ht="24" customHeight="1" x14ac:dyDescent="0.2">
      <c r="A91" s="536"/>
      <c r="B91" s="9" t="s">
        <v>21</v>
      </c>
      <c r="C91" s="360">
        <v>100</v>
      </c>
      <c r="D91" s="361">
        <f t="shared" ref="D91:S91" si="49">IF($C90=0,0%,(D90/$C90*100))</f>
        <v>4.5454545454545459</v>
      </c>
      <c r="E91" s="361">
        <f t="shared" si="49"/>
        <v>18.181818181818183</v>
      </c>
      <c r="F91" s="362">
        <f t="shared" si="49"/>
        <v>77.272727272727266</v>
      </c>
      <c r="G91" s="363">
        <f t="shared" si="49"/>
        <v>22.727272727272727</v>
      </c>
      <c r="H91" s="361">
        <f t="shared" si="49"/>
        <v>0</v>
      </c>
      <c r="I91" s="361">
        <f t="shared" si="49"/>
        <v>9.0909090909090917</v>
      </c>
      <c r="J91" s="361">
        <f t="shared" si="49"/>
        <v>9.0909090909090917</v>
      </c>
      <c r="K91" s="361">
        <f t="shared" si="49"/>
        <v>0</v>
      </c>
      <c r="L91" s="361">
        <f t="shared" si="49"/>
        <v>0</v>
      </c>
      <c r="M91" s="361">
        <f t="shared" si="49"/>
        <v>0</v>
      </c>
      <c r="N91" s="361">
        <f t="shared" si="49"/>
        <v>0</v>
      </c>
      <c r="O91" s="361">
        <f t="shared" si="49"/>
        <v>4.5454545454545459</v>
      </c>
      <c r="P91" s="361">
        <f t="shared" si="49"/>
        <v>0</v>
      </c>
      <c r="Q91" s="361">
        <f t="shared" si="49"/>
        <v>0</v>
      </c>
      <c r="R91" s="361">
        <f t="shared" si="49"/>
        <v>0</v>
      </c>
      <c r="S91" s="364">
        <f t="shared" si="49"/>
        <v>0</v>
      </c>
    </row>
    <row r="92" spans="1:19" ht="15.6" customHeight="1" x14ac:dyDescent="0.2">
      <c r="A92" s="532" t="s">
        <v>38</v>
      </c>
      <c r="B92" s="12" t="s">
        <v>31</v>
      </c>
      <c r="C92" s="334">
        <v>5</v>
      </c>
      <c r="D92" s="336"/>
      <c r="E92" s="336">
        <v>3</v>
      </c>
      <c r="F92" s="337">
        <v>2</v>
      </c>
      <c r="G92" s="356">
        <v>1</v>
      </c>
      <c r="H92" s="339"/>
      <c r="I92" s="336"/>
      <c r="J92" s="336"/>
      <c r="K92" s="336"/>
      <c r="L92" s="336"/>
      <c r="M92" s="336">
        <v>1</v>
      </c>
      <c r="N92" s="336"/>
      <c r="O92" s="336"/>
      <c r="P92" s="336"/>
      <c r="Q92" s="336"/>
      <c r="R92" s="336"/>
      <c r="S92" s="340"/>
    </row>
    <row r="93" spans="1:19" ht="15.6" customHeight="1" thickBot="1" x14ac:dyDescent="0.25">
      <c r="A93" s="533"/>
      <c r="B93" s="78" t="s">
        <v>21</v>
      </c>
      <c r="C93" s="155">
        <v>100</v>
      </c>
      <c r="D93" s="156">
        <f t="shared" ref="D93:S93" si="50">IF($C92=0,0%,(D92/$C92*100))</f>
        <v>0</v>
      </c>
      <c r="E93" s="156">
        <f t="shared" si="50"/>
        <v>60</v>
      </c>
      <c r="F93" s="161">
        <f t="shared" si="50"/>
        <v>40</v>
      </c>
      <c r="G93" s="162">
        <f t="shared" si="50"/>
        <v>20</v>
      </c>
      <c r="H93" s="156">
        <f t="shared" si="50"/>
        <v>0</v>
      </c>
      <c r="I93" s="156">
        <f t="shared" si="50"/>
        <v>0</v>
      </c>
      <c r="J93" s="156">
        <f t="shared" si="50"/>
        <v>0</v>
      </c>
      <c r="K93" s="156">
        <f t="shared" si="50"/>
        <v>0</v>
      </c>
      <c r="L93" s="156">
        <f t="shared" si="50"/>
        <v>0</v>
      </c>
      <c r="M93" s="156">
        <f t="shared" si="50"/>
        <v>20</v>
      </c>
      <c r="N93" s="156">
        <f t="shared" si="50"/>
        <v>0</v>
      </c>
      <c r="O93" s="156">
        <f t="shared" si="50"/>
        <v>0</v>
      </c>
      <c r="P93" s="156">
        <f t="shared" si="50"/>
        <v>0</v>
      </c>
      <c r="Q93" s="156">
        <f t="shared" si="50"/>
        <v>0</v>
      </c>
      <c r="R93" s="156">
        <f t="shared" si="50"/>
        <v>0</v>
      </c>
      <c r="S93" s="157">
        <f t="shared" si="50"/>
        <v>0</v>
      </c>
    </row>
    <row r="94" spans="1:19" ht="13.5" thickTop="1" x14ac:dyDescent="0.2"/>
  </sheetData>
  <mergeCells count="47">
    <mergeCell ref="A92:A93"/>
    <mergeCell ref="A87:A88"/>
    <mergeCell ref="A89:S89"/>
    <mergeCell ref="A78:S78"/>
    <mergeCell ref="A79:A80"/>
    <mergeCell ref="A81:A82"/>
    <mergeCell ref="A86:C86"/>
    <mergeCell ref="A90:A91"/>
    <mergeCell ref="A38:C38"/>
    <mergeCell ref="A76:A77"/>
    <mergeCell ref="A74:A75"/>
    <mergeCell ref="A63:A64"/>
    <mergeCell ref="A65:S65"/>
    <mergeCell ref="A66:A67"/>
    <mergeCell ref="A68:A69"/>
    <mergeCell ref="A70:A71"/>
    <mergeCell ref="A72:A73"/>
    <mergeCell ref="A52:A53"/>
    <mergeCell ref="A62:C62"/>
    <mergeCell ref="A54:S54"/>
    <mergeCell ref="A39:A40"/>
    <mergeCell ref="A57:A58"/>
    <mergeCell ref="A41:S41"/>
    <mergeCell ref="A42:A43"/>
    <mergeCell ref="A22:A23"/>
    <mergeCell ref="A31:A32"/>
    <mergeCell ref="A30:S30"/>
    <mergeCell ref="A24:A25"/>
    <mergeCell ref="A33:A34"/>
    <mergeCell ref="A26:A27"/>
    <mergeCell ref="A28:A29"/>
    <mergeCell ref="H10:S10"/>
    <mergeCell ref="A6:A7"/>
    <mergeCell ref="A8:A9"/>
    <mergeCell ref="A1:S3"/>
    <mergeCell ref="A4:B4"/>
    <mergeCell ref="A5:S5"/>
    <mergeCell ref="A14:C14"/>
    <mergeCell ref="A20:A21"/>
    <mergeCell ref="A15:A16"/>
    <mergeCell ref="A18:A19"/>
    <mergeCell ref="A17:S17"/>
    <mergeCell ref="A55:A56"/>
    <mergeCell ref="A50:A51"/>
    <mergeCell ref="A46:A47"/>
    <mergeCell ref="A48:A49"/>
    <mergeCell ref="A44:A45"/>
  </mergeCells>
  <phoneticPr fontId="0" type="noConversion"/>
  <printOptions horizontalCentered="1" verticalCentered="1"/>
  <pageMargins left="0.25" right="0.25" top="0.25" bottom="0.25" header="0.5" footer="0.5"/>
  <pageSetup scale="70" fitToHeight="0" orientation="landscape" r:id="rId1"/>
  <headerFooter alignWithMargins="0"/>
  <rowBreaks count="3" manualBreakCount="3">
    <brk id="29" max="16383" man="1"/>
    <brk id="53" max="16383" man="1"/>
    <brk id="7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1"/>
  <sheetViews>
    <sheetView topLeftCell="A4" workbookViewId="0">
      <selection sqref="A1:S2"/>
    </sheetView>
  </sheetViews>
  <sheetFormatPr defaultRowHeight="12.75" x14ac:dyDescent="0.2"/>
  <cols>
    <col min="1" max="1" width="10" customWidth="1"/>
    <col min="2" max="2" width="4" customWidth="1"/>
  </cols>
  <sheetData>
    <row r="1" spans="1:19" ht="18" customHeight="1" thickTop="1" x14ac:dyDescent="0.2">
      <c r="A1" s="516" t="s">
        <v>193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550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1" customFormat="1" ht="74.25" customHeight="1" thickTop="1" thickBot="1" x14ac:dyDescent="0.25">
      <c r="A3" s="98" t="s">
        <v>48</v>
      </c>
      <c r="B3" s="215"/>
      <c r="C3" s="298" t="s">
        <v>1</v>
      </c>
      <c r="D3" s="99" t="s">
        <v>2</v>
      </c>
      <c r="E3" s="99" t="s">
        <v>3</v>
      </c>
      <c r="F3" s="183" t="s">
        <v>4</v>
      </c>
      <c r="G3" s="184" t="s">
        <v>5</v>
      </c>
      <c r="H3" s="185" t="s">
        <v>6</v>
      </c>
      <c r="I3" s="99" t="s">
        <v>7</v>
      </c>
      <c r="J3" s="185" t="s">
        <v>8</v>
      </c>
      <c r="K3" s="99" t="s">
        <v>9</v>
      </c>
      <c r="L3" s="99" t="s">
        <v>10</v>
      </c>
      <c r="M3" s="99" t="s">
        <v>11</v>
      </c>
      <c r="N3" s="99" t="s">
        <v>12</v>
      </c>
      <c r="O3" s="99" t="s">
        <v>13</v>
      </c>
      <c r="P3" s="99" t="s">
        <v>14</v>
      </c>
      <c r="Q3" s="99" t="s">
        <v>15</v>
      </c>
      <c r="R3" s="99" t="s">
        <v>16</v>
      </c>
      <c r="S3" s="186" t="s">
        <v>17</v>
      </c>
    </row>
    <row r="4" spans="1:19" s="1" customFormat="1" ht="30" customHeight="1" thickTop="1" thickBot="1" x14ac:dyDescent="0.25">
      <c r="A4" s="299" t="s">
        <v>23</v>
      </c>
      <c r="B4" s="305" t="s">
        <v>21</v>
      </c>
      <c r="C4" s="330"/>
      <c r="D4" s="331"/>
      <c r="E4" s="331"/>
      <c r="F4" s="332">
        <v>0.12</v>
      </c>
      <c r="G4" s="333">
        <v>0.02</v>
      </c>
      <c r="H4" s="614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6"/>
    </row>
    <row r="5" spans="1:19" ht="14.45" customHeight="1" thickTop="1" x14ac:dyDescent="0.2">
      <c r="A5" s="503" t="s">
        <v>49</v>
      </c>
      <c r="B5" s="12" t="s">
        <v>20</v>
      </c>
      <c r="C5" s="171"/>
      <c r="D5" s="171"/>
      <c r="E5" s="171"/>
      <c r="F5" s="172"/>
      <c r="G5" s="173"/>
      <c r="H5" s="174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5"/>
    </row>
    <row r="6" spans="1:19" ht="15.6" customHeight="1" x14ac:dyDescent="0.2">
      <c r="A6" s="504"/>
      <c r="B6" s="15" t="s">
        <v>21</v>
      </c>
      <c r="C6" s="187">
        <v>100</v>
      </c>
      <c r="D6" s="188">
        <f t="shared" ref="D6:S6" si="0">IF($C5=0,0%,(D5/$C5*100))</f>
        <v>0</v>
      </c>
      <c r="E6" s="188">
        <f t="shared" si="0"/>
        <v>0</v>
      </c>
      <c r="F6" s="189">
        <f t="shared" si="0"/>
        <v>0</v>
      </c>
      <c r="G6" s="190">
        <f t="shared" si="0"/>
        <v>0</v>
      </c>
      <c r="H6" s="191">
        <f t="shared" si="0"/>
        <v>0</v>
      </c>
      <c r="I6" s="192">
        <f t="shared" si="0"/>
        <v>0</v>
      </c>
      <c r="J6" s="192">
        <f t="shared" si="0"/>
        <v>0</v>
      </c>
      <c r="K6" s="192">
        <f t="shared" si="0"/>
        <v>0</v>
      </c>
      <c r="L6" s="192">
        <f t="shared" si="0"/>
        <v>0</v>
      </c>
      <c r="M6" s="192">
        <f t="shared" si="0"/>
        <v>0</v>
      </c>
      <c r="N6" s="192">
        <f t="shared" si="0"/>
        <v>0</v>
      </c>
      <c r="O6" s="192">
        <f t="shared" si="0"/>
        <v>0</v>
      </c>
      <c r="P6" s="192">
        <f t="shared" si="0"/>
        <v>0</v>
      </c>
      <c r="Q6" s="192">
        <f t="shared" si="0"/>
        <v>0</v>
      </c>
      <c r="R6" s="192">
        <f t="shared" si="0"/>
        <v>0</v>
      </c>
      <c r="S6" s="193">
        <f t="shared" si="0"/>
        <v>0</v>
      </c>
    </row>
    <row r="7" spans="1:19" ht="15.6" customHeight="1" x14ac:dyDescent="0.2">
      <c r="A7" s="612" t="s">
        <v>50</v>
      </c>
      <c r="B7" s="9" t="s">
        <v>31</v>
      </c>
      <c r="C7" s="24"/>
      <c r="D7" s="24"/>
      <c r="E7" s="24"/>
      <c r="F7" s="54"/>
      <c r="G7" s="129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9"/>
    </row>
    <row r="8" spans="1:19" ht="15.6" customHeight="1" x14ac:dyDescent="0.2">
      <c r="A8" s="613"/>
      <c r="B8" s="9" t="s">
        <v>21</v>
      </c>
      <c r="C8" s="187">
        <v>100</v>
      </c>
      <c r="D8" s="188">
        <f t="shared" ref="D8:S22" si="1">IF($C7=0,0%,(D7/$C7*100))</f>
        <v>0</v>
      </c>
      <c r="E8" s="188">
        <f t="shared" si="1"/>
        <v>0</v>
      </c>
      <c r="F8" s="189">
        <f t="shared" si="1"/>
        <v>0</v>
      </c>
      <c r="G8" s="190">
        <f t="shared" si="1"/>
        <v>0</v>
      </c>
      <c r="H8" s="191">
        <f t="shared" si="1"/>
        <v>0</v>
      </c>
      <c r="I8" s="192">
        <f t="shared" si="1"/>
        <v>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2">
        <f t="shared" si="1"/>
        <v>0</v>
      </c>
      <c r="R8" s="192">
        <f t="shared" si="1"/>
        <v>0</v>
      </c>
      <c r="S8" s="193">
        <f t="shared" si="1"/>
        <v>0</v>
      </c>
    </row>
    <row r="9" spans="1:19" ht="15.6" customHeight="1" x14ac:dyDescent="0.2">
      <c r="A9" s="612" t="s">
        <v>51</v>
      </c>
      <c r="B9" s="9" t="s">
        <v>31</v>
      </c>
      <c r="C9" s="24">
        <v>298</v>
      </c>
      <c r="D9" s="24">
        <v>187</v>
      </c>
      <c r="E9" s="24">
        <v>82</v>
      </c>
      <c r="F9" s="54">
        <v>29</v>
      </c>
      <c r="G9" s="129">
        <v>9</v>
      </c>
      <c r="H9" s="23">
        <v>2</v>
      </c>
      <c r="I9" s="24"/>
      <c r="J9" s="24"/>
      <c r="K9" s="24"/>
      <c r="L9" s="24"/>
      <c r="M9" s="24"/>
      <c r="N9" s="24">
        <v>1</v>
      </c>
      <c r="O9" s="24">
        <v>1</v>
      </c>
      <c r="P9" s="24"/>
      <c r="Q9" s="24">
        <v>5</v>
      </c>
      <c r="R9" s="24"/>
      <c r="S9" s="29"/>
    </row>
    <row r="10" spans="1:19" ht="15.6" customHeight="1" x14ac:dyDescent="0.2">
      <c r="A10" s="613"/>
      <c r="B10" s="9" t="s">
        <v>21</v>
      </c>
      <c r="C10" s="187">
        <v>100</v>
      </c>
      <c r="D10" s="188">
        <f t="shared" si="1"/>
        <v>62.751677852348998</v>
      </c>
      <c r="E10" s="188">
        <f t="shared" si="1"/>
        <v>27.516778523489933</v>
      </c>
      <c r="F10" s="189">
        <f t="shared" si="1"/>
        <v>9.7315436241610733</v>
      </c>
      <c r="G10" s="190">
        <f t="shared" si="1"/>
        <v>3.0201342281879198</v>
      </c>
      <c r="H10" s="191">
        <f t="shared" si="1"/>
        <v>0.67114093959731547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0</v>
      </c>
      <c r="M10" s="192">
        <f t="shared" si="1"/>
        <v>0</v>
      </c>
      <c r="N10" s="192">
        <f t="shared" si="1"/>
        <v>0.33557046979865773</v>
      </c>
      <c r="O10" s="192">
        <f t="shared" si="1"/>
        <v>0.33557046979865773</v>
      </c>
      <c r="P10" s="192">
        <f t="shared" si="1"/>
        <v>0</v>
      </c>
      <c r="Q10" s="192">
        <f t="shared" si="1"/>
        <v>1.6778523489932886</v>
      </c>
      <c r="R10" s="192">
        <f t="shared" si="1"/>
        <v>0</v>
      </c>
      <c r="S10" s="193">
        <f t="shared" si="1"/>
        <v>0</v>
      </c>
    </row>
    <row r="11" spans="1:19" ht="15.6" customHeight="1" x14ac:dyDescent="0.2">
      <c r="A11" s="612" t="s">
        <v>52</v>
      </c>
      <c r="B11" s="9" t="s">
        <v>31</v>
      </c>
      <c r="C11" s="24">
        <v>202</v>
      </c>
      <c r="D11" s="24">
        <v>123</v>
      </c>
      <c r="E11" s="24">
        <v>66</v>
      </c>
      <c r="F11" s="54">
        <v>13</v>
      </c>
      <c r="G11" s="129">
        <v>2</v>
      </c>
      <c r="H11" s="23"/>
      <c r="I11" s="24"/>
      <c r="J11" s="24">
        <v>1</v>
      </c>
      <c r="K11" s="24"/>
      <c r="L11" s="24"/>
      <c r="M11" s="24"/>
      <c r="N11" s="24"/>
      <c r="O11" s="24"/>
      <c r="P11" s="24"/>
      <c r="Q11" s="24">
        <v>1</v>
      </c>
      <c r="R11" s="24"/>
      <c r="S11" s="29"/>
    </row>
    <row r="12" spans="1:19" ht="15.6" customHeight="1" x14ac:dyDescent="0.2">
      <c r="A12" s="613"/>
      <c r="B12" s="9" t="s">
        <v>21</v>
      </c>
      <c r="C12" s="187">
        <v>100</v>
      </c>
      <c r="D12" s="188">
        <f t="shared" si="1"/>
        <v>60.89108910891089</v>
      </c>
      <c r="E12" s="188">
        <f t="shared" si="1"/>
        <v>32.673267326732677</v>
      </c>
      <c r="F12" s="189">
        <f t="shared" si="1"/>
        <v>6.435643564356436</v>
      </c>
      <c r="G12" s="190">
        <f t="shared" si="1"/>
        <v>0.99009900990099009</v>
      </c>
      <c r="H12" s="191">
        <f t="shared" si="1"/>
        <v>0</v>
      </c>
      <c r="I12" s="192">
        <f t="shared" si="1"/>
        <v>0</v>
      </c>
      <c r="J12" s="192">
        <f t="shared" si="1"/>
        <v>0.49504950495049505</v>
      </c>
      <c r="K12" s="192">
        <f t="shared" si="1"/>
        <v>0</v>
      </c>
      <c r="L12" s="192">
        <f t="shared" si="1"/>
        <v>0</v>
      </c>
      <c r="M12" s="192">
        <f t="shared" si="1"/>
        <v>0</v>
      </c>
      <c r="N12" s="192">
        <f t="shared" si="1"/>
        <v>0</v>
      </c>
      <c r="O12" s="192">
        <f t="shared" si="1"/>
        <v>0</v>
      </c>
      <c r="P12" s="192">
        <f t="shared" si="1"/>
        <v>0</v>
      </c>
      <c r="Q12" s="192">
        <f t="shared" si="1"/>
        <v>0.49504950495049505</v>
      </c>
      <c r="R12" s="192">
        <f t="shared" si="1"/>
        <v>0</v>
      </c>
      <c r="S12" s="193">
        <f t="shared" si="1"/>
        <v>0</v>
      </c>
    </row>
    <row r="13" spans="1:19" ht="15.6" customHeight="1" x14ac:dyDescent="0.2">
      <c r="A13" s="612" t="s">
        <v>53</v>
      </c>
      <c r="B13" s="9" t="s">
        <v>31</v>
      </c>
      <c r="C13" s="24">
        <v>114</v>
      </c>
      <c r="D13" s="24">
        <v>76</v>
      </c>
      <c r="E13" s="24">
        <v>30</v>
      </c>
      <c r="F13" s="54">
        <v>8</v>
      </c>
      <c r="G13" s="129">
        <v>5</v>
      </c>
      <c r="H13" s="23"/>
      <c r="I13" s="24"/>
      <c r="J13" s="24">
        <v>1</v>
      </c>
      <c r="K13" s="24"/>
      <c r="L13" s="24"/>
      <c r="M13" s="24"/>
      <c r="N13" s="24">
        <v>1</v>
      </c>
      <c r="O13" s="24">
        <v>1</v>
      </c>
      <c r="P13" s="24"/>
      <c r="Q13" s="24">
        <v>2</v>
      </c>
      <c r="R13" s="24"/>
      <c r="S13" s="29"/>
    </row>
    <row r="14" spans="1:19" ht="15.6" customHeight="1" x14ac:dyDescent="0.2">
      <c r="A14" s="617"/>
      <c r="B14" s="9" t="s">
        <v>21</v>
      </c>
      <c r="C14" s="187">
        <v>100</v>
      </c>
      <c r="D14" s="188">
        <f t="shared" si="1"/>
        <v>66.666666666666657</v>
      </c>
      <c r="E14" s="188">
        <f t="shared" si="1"/>
        <v>26.315789473684209</v>
      </c>
      <c r="F14" s="189">
        <f t="shared" si="1"/>
        <v>7.0175438596491224</v>
      </c>
      <c r="G14" s="190">
        <f t="shared" si="1"/>
        <v>4.3859649122807012</v>
      </c>
      <c r="H14" s="191">
        <f t="shared" si="1"/>
        <v>0</v>
      </c>
      <c r="I14" s="192">
        <f t="shared" si="1"/>
        <v>0</v>
      </c>
      <c r="J14" s="192">
        <f t="shared" si="1"/>
        <v>0.8771929824561403</v>
      </c>
      <c r="K14" s="192">
        <f t="shared" si="1"/>
        <v>0</v>
      </c>
      <c r="L14" s="192">
        <f t="shared" si="1"/>
        <v>0</v>
      </c>
      <c r="M14" s="192">
        <f t="shared" si="1"/>
        <v>0</v>
      </c>
      <c r="N14" s="192">
        <f t="shared" si="1"/>
        <v>0.8771929824561403</v>
      </c>
      <c r="O14" s="192">
        <f t="shared" si="1"/>
        <v>0.8771929824561403</v>
      </c>
      <c r="P14" s="192">
        <f t="shared" si="1"/>
        <v>0</v>
      </c>
      <c r="Q14" s="192">
        <f t="shared" si="1"/>
        <v>1.7543859649122806</v>
      </c>
      <c r="R14" s="192">
        <f t="shared" si="1"/>
        <v>0</v>
      </c>
      <c r="S14" s="193">
        <f t="shared" si="1"/>
        <v>0</v>
      </c>
    </row>
    <row r="15" spans="1:19" ht="15.6" customHeight="1" x14ac:dyDescent="0.2">
      <c r="A15" s="612" t="s">
        <v>54</v>
      </c>
      <c r="B15" s="9" t="s">
        <v>31</v>
      </c>
      <c r="C15" s="24">
        <v>46</v>
      </c>
      <c r="D15" s="24">
        <v>33</v>
      </c>
      <c r="E15" s="24">
        <v>8</v>
      </c>
      <c r="F15" s="54">
        <v>5</v>
      </c>
      <c r="G15" s="129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9"/>
    </row>
    <row r="16" spans="1:19" ht="15.6" customHeight="1" x14ac:dyDescent="0.2">
      <c r="A16" s="617"/>
      <c r="B16" s="9" t="s">
        <v>21</v>
      </c>
      <c r="C16" s="187">
        <v>100</v>
      </c>
      <c r="D16" s="188">
        <f t="shared" si="1"/>
        <v>71.739130434782609</v>
      </c>
      <c r="E16" s="188">
        <f t="shared" si="1"/>
        <v>17.391304347826086</v>
      </c>
      <c r="F16" s="189">
        <f t="shared" si="1"/>
        <v>10.869565217391305</v>
      </c>
      <c r="G16" s="190">
        <f t="shared" si="1"/>
        <v>0</v>
      </c>
      <c r="H16" s="191">
        <f t="shared" si="1"/>
        <v>0</v>
      </c>
      <c r="I16" s="192">
        <f t="shared" si="1"/>
        <v>0</v>
      </c>
      <c r="J16" s="192">
        <f t="shared" si="1"/>
        <v>0</v>
      </c>
      <c r="K16" s="192">
        <f t="shared" si="1"/>
        <v>0</v>
      </c>
      <c r="L16" s="192">
        <f t="shared" si="1"/>
        <v>0</v>
      </c>
      <c r="M16" s="192">
        <f t="shared" si="1"/>
        <v>0</v>
      </c>
      <c r="N16" s="192">
        <f t="shared" si="1"/>
        <v>0</v>
      </c>
      <c r="O16" s="192">
        <f t="shared" si="1"/>
        <v>0</v>
      </c>
      <c r="P16" s="192">
        <f t="shared" si="1"/>
        <v>0</v>
      </c>
      <c r="Q16" s="192">
        <f t="shared" si="1"/>
        <v>0</v>
      </c>
      <c r="R16" s="192">
        <f t="shared" si="1"/>
        <v>0</v>
      </c>
      <c r="S16" s="193">
        <f t="shared" si="1"/>
        <v>0</v>
      </c>
    </row>
    <row r="17" spans="1:19" ht="15.6" customHeight="1" x14ac:dyDescent="0.2">
      <c r="A17" s="612" t="s">
        <v>55</v>
      </c>
      <c r="B17" s="9" t="s">
        <v>31</v>
      </c>
      <c r="C17" s="24">
        <v>16</v>
      </c>
      <c r="D17" s="24">
        <v>13</v>
      </c>
      <c r="E17" s="24">
        <v>1</v>
      </c>
      <c r="F17" s="54">
        <v>2</v>
      </c>
      <c r="G17" s="129">
        <v>1</v>
      </c>
      <c r="H17" s="23"/>
      <c r="I17" s="24"/>
      <c r="J17" s="24">
        <v>1</v>
      </c>
      <c r="K17" s="24"/>
      <c r="L17" s="24"/>
      <c r="M17" s="24"/>
      <c r="N17" s="24"/>
      <c r="O17" s="24"/>
      <c r="P17" s="24"/>
      <c r="Q17" s="24"/>
      <c r="R17" s="24"/>
      <c r="S17" s="29"/>
    </row>
    <row r="18" spans="1:19" ht="15.6" customHeight="1" x14ac:dyDescent="0.2">
      <c r="A18" s="617"/>
      <c r="B18" s="9" t="s">
        <v>21</v>
      </c>
      <c r="C18" s="187">
        <v>100</v>
      </c>
      <c r="D18" s="188">
        <f t="shared" si="1"/>
        <v>81.25</v>
      </c>
      <c r="E18" s="188">
        <f t="shared" si="1"/>
        <v>6.25</v>
      </c>
      <c r="F18" s="189">
        <f t="shared" si="1"/>
        <v>12.5</v>
      </c>
      <c r="G18" s="190">
        <f t="shared" si="1"/>
        <v>6.25</v>
      </c>
      <c r="H18" s="191">
        <f t="shared" si="1"/>
        <v>0</v>
      </c>
      <c r="I18" s="192">
        <f t="shared" si="1"/>
        <v>0</v>
      </c>
      <c r="J18" s="192">
        <f t="shared" si="1"/>
        <v>6.25</v>
      </c>
      <c r="K18" s="192">
        <f t="shared" si="1"/>
        <v>0</v>
      </c>
      <c r="L18" s="192">
        <f t="shared" si="1"/>
        <v>0</v>
      </c>
      <c r="M18" s="192">
        <f t="shared" si="1"/>
        <v>0</v>
      </c>
      <c r="N18" s="192">
        <f t="shared" si="1"/>
        <v>0</v>
      </c>
      <c r="O18" s="192">
        <f t="shared" si="1"/>
        <v>0</v>
      </c>
      <c r="P18" s="192">
        <f t="shared" si="1"/>
        <v>0</v>
      </c>
      <c r="Q18" s="192">
        <f t="shared" si="1"/>
        <v>0</v>
      </c>
      <c r="R18" s="192">
        <f t="shared" si="1"/>
        <v>0</v>
      </c>
      <c r="S18" s="193">
        <f t="shared" si="1"/>
        <v>0</v>
      </c>
    </row>
    <row r="19" spans="1:19" ht="15.6" customHeight="1" x14ac:dyDescent="0.2">
      <c r="A19" s="612" t="s">
        <v>56</v>
      </c>
      <c r="B19" s="9" t="s">
        <v>31</v>
      </c>
      <c r="C19" s="24">
        <v>12</v>
      </c>
      <c r="D19" s="24">
        <v>6</v>
      </c>
      <c r="E19" s="24">
        <v>4</v>
      </c>
      <c r="F19" s="54">
        <v>2</v>
      </c>
      <c r="G19" s="129">
        <v>1</v>
      </c>
      <c r="H19" s="23"/>
      <c r="I19" s="24"/>
      <c r="J19" s="24"/>
      <c r="K19" s="24"/>
      <c r="L19" s="24"/>
      <c r="M19" s="24"/>
      <c r="N19" s="24"/>
      <c r="O19" s="24"/>
      <c r="P19" s="24"/>
      <c r="Q19" s="24">
        <v>1</v>
      </c>
      <c r="R19" s="24"/>
      <c r="S19" s="29"/>
    </row>
    <row r="20" spans="1:19" ht="15.6" customHeight="1" x14ac:dyDescent="0.2">
      <c r="A20" s="617"/>
      <c r="B20" s="9" t="s">
        <v>21</v>
      </c>
      <c r="C20" s="187">
        <v>100</v>
      </c>
      <c r="D20" s="188">
        <f t="shared" si="1"/>
        <v>50</v>
      </c>
      <c r="E20" s="188">
        <f t="shared" si="1"/>
        <v>33.333333333333329</v>
      </c>
      <c r="F20" s="189">
        <f t="shared" si="1"/>
        <v>16.666666666666664</v>
      </c>
      <c r="G20" s="190">
        <f t="shared" si="1"/>
        <v>8.3333333333333321</v>
      </c>
      <c r="H20" s="191">
        <f t="shared" si="1"/>
        <v>0</v>
      </c>
      <c r="I20" s="192">
        <f t="shared" si="1"/>
        <v>0</v>
      </c>
      <c r="J20" s="192">
        <f t="shared" si="1"/>
        <v>0</v>
      </c>
      <c r="K20" s="192">
        <f t="shared" si="1"/>
        <v>0</v>
      </c>
      <c r="L20" s="192">
        <f t="shared" si="1"/>
        <v>0</v>
      </c>
      <c r="M20" s="192">
        <f t="shared" si="1"/>
        <v>0</v>
      </c>
      <c r="N20" s="192">
        <f t="shared" si="1"/>
        <v>0</v>
      </c>
      <c r="O20" s="192">
        <f t="shared" si="1"/>
        <v>0</v>
      </c>
      <c r="P20" s="192">
        <f t="shared" si="1"/>
        <v>0</v>
      </c>
      <c r="Q20" s="192">
        <f t="shared" si="1"/>
        <v>8.3333333333333321</v>
      </c>
      <c r="R20" s="192">
        <f t="shared" si="1"/>
        <v>0</v>
      </c>
      <c r="S20" s="193">
        <f t="shared" si="1"/>
        <v>0</v>
      </c>
    </row>
    <row r="21" spans="1:19" ht="15.6" customHeight="1" x14ac:dyDescent="0.2">
      <c r="A21" s="612" t="s">
        <v>57</v>
      </c>
      <c r="B21" s="9" t="s">
        <v>31</v>
      </c>
      <c r="C21" s="24">
        <v>4</v>
      </c>
      <c r="D21" s="24">
        <v>4</v>
      </c>
      <c r="E21" s="24"/>
      <c r="F21" s="54"/>
      <c r="G21" s="129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9"/>
    </row>
    <row r="22" spans="1:19" ht="15.6" customHeight="1" x14ac:dyDescent="0.2">
      <c r="A22" s="617"/>
      <c r="B22" s="9" t="s">
        <v>21</v>
      </c>
      <c r="C22" s="187">
        <v>100</v>
      </c>
      <c r="D22" s="188">
        <f t="shared" si="1"/>
        <v>100</v>
      </c>
      <c r="E22" s="188">
        <f t="shared" si="1"/>
        <v>0</v>
      </c>
      <c r="F22" s="189">
        <f t="shared" si="1"/>
        <v>0</v>
      </c>
      <c r="G22" s="190">
        <f t="shared" si="1"/>
        <v>0</v>
      </c>
      <c r="H22" s="191">
        <f t="shared" si="1"/>
        <v>0</v>
      </c>
      <c r="I22" s="192">
        <f t="shared" si="1"/>
        <v>0</v>
      </c>
      <c r="J22" s="192">
        <f t="shared" si="1"/>
        <v>0</v>
      </c>
      <c r="K22" s="192">
        <f t="shared" si="1"/>
        <v>0</v>
      </c>
      <c r="L22" s="192">
        <f t="shared" si="1"/>
        <v>0</v>
      </c>
      <c r="M22" s="192">
        <f t="shared" si="1"/>
        <v>0</v>
      </c>
      <c r="N22" s="192">
        <f t="shared" si="1"/>
        <v>0</v>
      </c>
      <c r="O22" s="192">
        <f t="shared" si="1"/>
        <v>0</v>
      </c>
      <c r="P22" s="192">
        <f t="shared" si="1"/>
        <v>0</v>
      </c>
      <c r="Q22" s="192">
        <f t="shared" si="1"/>
        <v>0</v>
      </c>
      <c r="R22" s="192">
        <f t="shared" si="1"/>
        <v>0</v>
      </c>
      <c r="S22" s="193">
        <f t="shared" si="1"/>
        <v>0</v>
      </c>
    </row>
    <row r="23" spans="1:19" ht="15.6" customHeight="1" x14ac:dyDescent="0.2">
      <c r="A23" s="612" t="s">
        <v>58</v>
      </c>
      <c r="B23" s="9" t="s">
        <v>31</v>
      </c>
      <c r="C23" s="24">
        <v>4</v>
      </c>
      <c r="D23" s="24">
        <v>3</v>
      </c>
      <c r="E23" s="24"/>
      <c r="F23" s="54">
        <v>1</v>
      </c>
      <c r="G23" s="129">
        <v>1</v>
      </c>
      <c r="H23" s="23"/>
      <c r="I23" s="24">
        <v>1</v>
      </c>
      <c r="J23" s="24"/>
      <c r="K23" s="24"/>
      <c r="L23" s="24"/>
      <c r="M23" s="24"/>
      <c r="N23" s="24"/>
      <c r="O23" s="24"/>
      <c r="P23" s="24"/>
      <c r="Q23" s="24"/>
      <c r="R23" s="24"/>
      <c r="S23" s="29"/>
    </row>
    <row r="24" spans="1:19" ht="15.6" customHeight="1" x14ac:dyDescent="0.2">
      <c r="A24" s="613"/>
      <c r="B24" s="9" t="s">
        <v>21</v>
      </c>
      <c r="C24" s="187">
        <v>100</v>
      </c>
      <c r="D24" s="188">
        <f t="shared" ref="D24:S38" si="2">IF($C23=0,0%,(D23/$C23*100))</f>
        <v>75</v>
      </c>
      <c r="E24" s="188">
        <f t="shared" si="2"/>
        <v>0</v>
      </c>
      <c r="F24" s="189">
        <f t="shared" si="2"/>
        <v>25</v>
      </c>
      <c r="G24" s="190">
        <f t="shared" si="2"/>
        <v>25</v>
      </c>
      <c r="H24" s="191">
        <f t="shared" si="2"/>
        <v>0</v>
      </c>
      <c r="I24" s="192">
        <f t="shared" si="2"/>
        <v>25</v>
      </c>
      <c r="J24" s="192">
        <f t="shared" si="2"/>
        <v>0</v>
      </c>
      <c r="K24" s="192">
        <f t="shared" si="2"/>
        <v>0</v>
      </c>
      <c r="L24" s="192">
        <f t="shared" si="2"/>
        <v>0</v>
      </c>
      <c r="M24" s="192">
        <f t="shared" si="2"/>
        <v>0</v>
      </c>
      <c r="N24" s="192">
        <f t="shared" si="2"/>
        <v>0</v>
      </c>
      <c r="O24" s="192">
        <f t="shared" si="2"/>
        <v>0</v>
      </c>
      <c r="P24" s="192">
        <f t="shared" si="2"/>
        <v>0</v>
      </c>
      <c r="Q24" s="192">
        <f t="shared" si="2"/>
        <v>0</v>
      </c>
      <c r="R24" s="192">
        <f t="shared" si="2"/>
        <v>0</v>
      </c>
      <c r="S24" s="193">
        <f t="shared" si="2"/>
        <v>0</v>
      </c>
    </row>
    <row r="25" spans="1:19" ht="15.6" customHeight="1" x14ac:dyDescent="0.2">
      <c r="A25" s="612" t="s">
        <v>59</v>
      </c>
      <c r="B25" s="9" t="s">
        <v>31</v>
      </c>
      <c r="C25" s="24">
        <v>4</v>
      </c>
      <c r="D25" s="24">
        <v>3</v>
      </c>
      <c r="E25" s="24">
        <v>1</v>
      </c>
      <c r="F25" s="54"/>
      <c r="G25" s="129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9"/>
    </row>
    <row r="26" spans="1:19" ht="15.6" customHeight="1" x14ac:dyDescent="0.2">
      <c r="A26" s="613"/>
      <c r="B26" s="9" t="s">
        <v>21</v>
      </c>
      <c r="C26" s="187">
        <v>100</v>
      </c>
      <c r="D26" s="188">
        <f t="shared" si="2"/>
        <v>75</v>
      </c>
      <c r="E26" s="188">
        <f t="shared" si="2"/>
        <v>25</v>
      </c>
      <c r="F26" s="189">
        <f t="shared" si="2"/>
        <v>0</v>
      </c>
      <c r="G26" s="190">
        <f t="shared" si="2"/>
        <v>0</v>
      </c>
      <c r="H26" s="191">
        <f t="shared" si="2"/>
        <v>0</v>
      </c>
      <c r="I26" s="192">
        <f t="shared" si="2"/>
        <v>0</v>
      </c>
      <c r="J26" s="192">
        <f t="shared" si="2"/>
        <v>0</v>
      </c>
      <c r="K26" s="192">
        <f t="shared" si="2"/>
        <v>0</v>
      </c>
      <c r="L26" s="192">
        <f t="shared" si="2"/>
        <v>0</v>
      </c>
      <c r="M26" s="192">
        <f t="shared" si="2"/>
        <v>0</v>
      </c>
      <c r="N26" s="192">
        <f t="shared" si="2"/>
        <v>0</v>
      </c>
      <c r="O26" s="192">
        <f t="shared" si="2"/>
        <v>0</v>
      </c>
      <c r="P26" s="192">
        <f t="shared" si="2"/>
        <v>0</v>
      </c>
      <c r="Q26" s="192">
        <f t="shared" si="2"/>
        <v>0</v>
      </c>
      <c r="R26" s="192">
        <f t="shared" si="2"/>
        <v>0</v>
      </c>
      <c r="S26" s="193">
        <f t="shared" si="2"/>
        <v>0</v>
      </c>
    </row>
    <row r="27" spans="1:19" ht="15.6" customHeight="1" x14ac:dyDescent="0.2">
      <c r="A27" s="612" t="s">
        <v>60</v>
      </c>
      <c r="B27" s="9" t="s">
        <v>31</v>
      </c>
      <c r="C27" s="24">
        <v>1</v>
      </c>
      <c r="D27" s="24">
        <v>1</v>
      </c>
      <c r="E27" s="24"/>
      <c r="F27" s="54"/>
      <c r="G27" s="129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9"/>
    </row>
    <row r="28" spans="1:19" ht="15.6" customHeight="1" x14ac:dyDescent="0.2">
      <c r="A28" s="613"/>
      <c r="B28" s="9" t="s">
        <v>21</v>
      </c>
      <c r="C28" s="187">
        <v>100</v>
      </c>
      <c r="D28" s="188">
        <f t="shared" si="2"/>
        <v>100</v>
      </c>
      <c r="E28" s="188">
        <f t="shared" si="2"/>
        <v>0</v>
      </c>
      <c r="F28" s="189">
        <f t="shared" si="2"/>
        <v>0</v>
      </c>
      <c r="G28" s="190">
        <f t="shared" si="2"/>
        <v>0</v>
      </c>
      <c r="H28" s="191">
        <f t="shared" si="2"/>
        <v>0</v>
      </c>
      <c r="I28" s="192">
        <f t="shared" si="2"/>
        <v>0</v>
      </c>
      <c r="J28" s="192">
        <f t="shared" si="2"/>
        <v>0</v>
      </c>
      <c r="K28" s="192">
        <f t="shared" si="2"/>
        <v>0</v>
      </c>
      <c r="L28" s="192">
        <f t="shared" si="2"/>
        <v>0</v>
      </c>
      <c r="M28" s="192">
        <f t="shared" si="2"/>
        <v>0</v>
      </c>
      <c r="N28" s="192">
        <f t="shared" si="2"/>
        <v>0</v>
      </c>
      <c r="O28" s="192">
        <f t="shared" si="2"/>
        <v>0</v>
      </c>
      <c r="P28" s="192">
        <f t="shared" si="2"/>
        <v>0</v>
      </c>
      <c r="Q28" s="192">
        <f t="shared" si="2"/>
        <v>0</v>
      </c>
      <c r="R28" s="192">
        <f t="shared" si="2"/>
        <v>0</v>
      </c>
      <c r="S28" s="193">
        <f t="shared" si="2"/>
        <v>0</v>
      </c>
    </row>
    <row r="29" spans="1:19" ht="15.6" customHeight="1" x14ac:dyDescent="0.2">
      <c r="A29" s="612" t="s">
        <v>61</v>
      </c>
      <c r="B29" s="9" t="s">
        <v>31</v>
      </c>
      <c r="C29" s="24">
        <v>1</v>
      </c>
      <c r="D29" s="24">
        <v>1</v>
      </c>
      <c r="E29" s="24"/>
      <c r="F29" s="54"/>
      <c r="G29" s="129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9"/>
    </row>
    <row r="30" spans="1:19" ht="15.6" customHeight="1" x14ac:dyDescent="0.2">
      <c r="A30" s="613"/>
      <c r="B30" s="9" t="s">
        <v>21</v>
      </c>
      <c r="C30" s="187">
        <v>100</v>
      </c>
      <c r="D30" s="188">
        <f t="shared" si="2"/>
        <v>100</v>
      </c>
      <c r="E30" s="188">
        <f t="shared" si="2"/>
        <v>0</v>
      </c>
      <c r="F30" s="189">
        <f t="shared" si="2"/>
        <v>0</v>
      </c>
      <c r="G30" s="190">
        <f t="shared" si="2"/>
        <v>0</v>
      </c>
      <c r="H30" s="191">
        <f t="shared" si="2"/>
        <v>0</v>
      </c>
      <c r="I30" s="192">
        <f t="shared" si="2"/>
        <v>0</v>
      </c>
      <c r="J30" s="192">
        <f t="shared" si="2"/>
        <v>0</v>
      </c>
      <c r="K30" s="192">
        <f t="shared" si="2"/>
        <v>0</v>
      </c>
      <c r="L30" s="192">
        <f t="shared" si="2"/>
        <v>0</v>
      </c>
      <c r="M30" s="192">
        <f t="shared" si="2"/>
        <v>0</v>
      </c>
      <c r="N30" s="192">
        <f t="shared" si="2"/>
        <v>0</v>
      </c>
      <c r="O30" s="192">
        <f t="shared" si="2"/>
        <v>0</v>
      </c>
      <c r="P30" s="192">
        <f t="shared" si="2"/>
        <v>0</v>
      </c>
      <c r="Q30" s="192">
        <f t="shared" si="2"/>
        <v>0</v>
      </c>
      <c r="R30" s="192">
        <f t="shared" si="2"/>
        <v>0</v>
      </c>
      <c r="S30" s="193">
        <f t="shared" si="2"/>
        <v>0</v>
      </c>
    </row>
    <row r="31" spans="1:19" ht="15.6" customHeight="1" x14ac:dyDescent="0.2">
      <c r="A31" s="612" t="s">
        <v>62</v>
      </c>
      <c r="B31" s="9" t="s">
        <v>31</v>
      </c>
      <c r="C31" s="24">
        <v>2</v>
      </c>
      <c r="D31" s="24">
        <v>1</v>
      </c>
      <c r="E31" s="24">
        <v>1</v>
      </c>
      <c r="F31" s="54"/>
      <c r="G31" s="129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9"/>
    </row>
    <row r="32" spans="1:19" ht="15.6" customHeight="1" x14ac:dyDescent="0.2">
      <c r="A32" s="613"/>
      <c r="B32" s="9" t="s">
        <v>21</v>
      </c>
      <c r="C32" s="187">
        <v>100</v>
      </c>
      <c r="D32" s="188">
        <f t="shared" si="2"/>
        <v>50</v>
      </c>
      <c r="E32" s="188">
        <f t="shared" si="2"/>
        <v>50</v>
      </c>
      <c r="F32" s="189">
        <f t="shared" si="2"/>
        <v>0</v>
      </c>
      <c r="G32" s="190">
        <f t="shared" si="2"/>
        <v>0</v>
      </c>
      <c r="H32" s="191">
        <f t="shared" si="2"/>
        <v>0</v>
      </c>
      <c r="I32" s="192">
        <f t="shared" si="2"/>
        <v>0</v>
      </c>
      <c r="J32" s="192">
        <f t="shared" si="2"/>
        <v>0</v>
      </c>
      <c r="K32" s="192">
        <f t="shared" si="2"/>
        <v>0</v>
      </c>
      <c r="L32" s="192">
        <f t="shared" si="2"/>
        <v>0</v>
      </c>
      <c r="M32" s="192">
        <f t="shared" si="2"/>
        <v>0</v>
      </c>
      <c r="N32" s="192">
        <f t="shared" si="2"/>
        <v>0</v>
      </c>
      <c r="O32" s="192">
        <f t="shared" si="2"/>
        <v>0</v>
      </c>
      <c r="P32" s="192">
        <f t="shared" si="2"/>
        <v>0</v>
      </c>
      <c r="Q32" s="192">
        <f t="shared" si="2"/>
        <v>0</v>
      </c>
      <c r="R32" s="192">
        <f t="shared" si="2"/>
        <v>0</v>
      </c>
      <c r="S32" s="193">
        <f t="shared" si="2"/>
        <v>0</v>
      </c>
    </row>
    <row r="33" spans="1:19" ht="15.6" customHeight="1" x14ac:dyDescent="0.2">
      <c r="A33" s="612" t="s">
        <v>63</v>
      </c>
      <c r="B33" s="9" t="s">
        <v>31</v>
      </c>
      <c r="C33" s="24">
        <v>1</v>
      </c>
      <c r="D33" s="24">
        <v>1</v>
      </c>
      <c r="E33" s="24"/>
      <c r="F33" s="54"/>
      <c r="G33" s="129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9"/>
    </row>
    <row r="34" spans="1:19" ht="15.6" customHeight="1" x14ac:dyDescent="0.2">
      <c r="A34" s="617"/>
      <c r="B34" s="9" t="s">
        <v>21</v>
      </c>
      <c r="C34" s="187">
        <v>100</v>
      </c>
      <c r="D34" s="188">
        <f t="shared" si="2"/>
        <v>100</v>
      </c>
      <c r="E34" s="188">
        <f t="shared" si="2"/>
        <v>0</v>
      </c>
      <c r="F34" s="189">
        <f t="shared" si="2"/>
        <v>0</v>
      </c>
      <c r="G34" s="190">
        <f t="shared" si="2"/>
        <v>0</v>
      </c>
      <c r="H34" s="191">
        <f t="shared" si="2"/>
        <v>0</v>
      </c>
      <c r="I34" s="192">
        <f t="shared" si="2"/>
        <v>0</v>
      </c>
      <c r="J34" s="192">
        <f t="shared" si="2"/>
        <v>0</v>
      </c>
      <c r="K34" s="192">
        <f t="shared" si="2"/>
        <v>0</v>
      </c>
      <c r="L34" s="192">
        <f t="shared" si="2"/>
        <v>0</v>
      </c>
      <c r="M34" s="192">
        <f t="shared" si="2"/>
        <v>0</v>
      </c>
      <c r="N34" s="192">
        <f t="shared" si="2"/>
        <v>0</v>
      </c>
      <c r="O34" s="192">
        <f t="shared" si="2"/>
        <v>0</v>
      </c>
      <c r="P34" s="192">
        <f t="shared" si="2"/>
        <v>0</v>
      </c>
      <c r="Q34" s="192">
        <f t="shared" si="2"/>
        <v>0</v>
      </c>
      <c r="R34" s="192">
        <f t="shared" si="2"/>
        <v>0</v>
      </c>
      <c r="S34" s="193">
        <f t="shared" si="2"/>
        <v>0</v>
      </c>
    </row>
    <row r="35" spans="1:19" ht="15.6" customHeight="1" x14ac:dyDescent="0.2">
      <c r="A35" s="612" t="s">
        <v>64</v>
      </c>
      <c r="B35" s="9" t="s">
        <v>31</v>
      </c>
      <c r="C35" s="24"/>
      <c r="D35" s="24"/>
      <c r="E35" s="24"/>
      <c r="F35" s="54"/>
      <c r="G35" s="129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9"/>
    </row>
    <row r="36" spans="1:19" ht="15.6" customHeight="1" x14ac:dyDescent="0.2">
      <c r="A36" s="617"/>
      <c r="B36" s="9" t="s">
        <v>21</v>
      </c>
      <c r="C36" s="187">
        <v>100</v>
      </c>
      <c r="D36" s="188">
        <f t="shared" si="2"/>
        <v>0</v>
      </c>
      <c r="E36" s="188">
        <f t="shared" si="2"/>
        <v>0</v>
      </c>
      <c r="F36" s="189">
        <f t="shared" si="2"/>
        <v>0</v>
      </c>
      <c r="G36" s="190">
        <f t="shared" si="2"/>
        <v>0</v>
      </c>
      <c r="H36" s="191">
        <f t="shared" si="2"/>
        <v>0</v>
      </c>
      <c r="I36" s="192">
        <f t="shared" si="2"/>
        <v>0</v>
      </c>
      <c r="J36" s="192">
        <f t="shared" si="2"/>
        <v>0</v>
      </c>
      <c r="K36" s="192">
        <f t="shared" si="2"/>
        <v>0</v>
      </c>
      <c r="L36" s="192">
        <f t="shared" si="2"/>
        <v>0</v>
      </c>
      <c r="M36" s="192">
        <f t="shared" si="2"/>
        <v>0</v>
      </c>
      <c r="N36" s="192">
        <f t="shared" si="2"/>
        <v>0</v>
      </c>
      <c r="O36" s="192">
        <f t="shared" si="2"/>
        <v>0</v>
      </c>
      <c r="P36" s="192">
        <f t="shared" si="2"/>
        <v>0</v>
      </c>
      <c r="Q36" s="192">
        <f t="shared" si="2"/>
        <v>0</v>
      </c>
      <c r="R36" s="192">
        <f t="shared" si="2"/>
        <v>0</v>
      </c>
      <c r="S36" s="193">
        <f t="shared" si="2"/>
        <v>0</v>
      </c>
    </row>
    <row r="37" spans="1:19" ht="15.6" customHeight="1" x14ac:dyDescent="0.2">
      <c r="A37" s="612" t="s">
        <v>65</v>
      </c>
      <c r="B37" s="9" t="s">
        <v>31</v>
      </c>
      <c r="C37" s="24">
        <v>3</v>
      </c>
      <c r="D37" s="24">
        <v>1</v>
      </c>
      <c r="E37" s="24">
        <v>1</v>
      </c>
      <c r="F37" s="54">
        <v>1</v>
      </c>
      <c r="G37" s="129">
        <v>1</v>
      </c>
      <c r="H37" s="23"/>
      <c r="I37" s="24"/>
      <c r="J37" s="24"/>
      <c r="K37" s="24"/>
      <c r="L37" s="24"/>
      <c r="M37" s="24"/>
      <c r="N37" s="24"/>
      <c r="O37" s="24">
        <v>1</v>
      </c>
      <c r="P37" s="24"/>
      <c r="Q37" s="24"/>
      <c r="R37" s="24"/>
      <c r="S37" s="29"/>
    </row>
    <row r="38" spans="1:19" ht="15.6" customHeight="1" x14ac:dyDescent="0.2">
      <c r="A38" s="617"/>
      <c r="B38" s="9" t="s">
        <v>21</v>
      </c>
      <c r="C38" s="187">
        <v>100</v>
      </c>
      <c r="D38" s="188">
        <f t="shared" si="2"/>
        <v>33.333333333333329</v>
      </c>
      <c r="E38" s="188">
        <f t="shared" si="2"/>
        <v>33.333333333333329</v>
      </c>
      <c r="F38" s="189">
        <f t="shared" si="2"/>
        <v>33.333333333333329</v>
      </c>
      <c r="G38" s="190">
        <f t="shared" si="2"/>
        <v>33.333333333333329</v>
      </c>
      <c r="H38" s="191">
        <f t="shared" si="2"/>
        <v>0</v>
      </c>
      <c r="I38" s="192">
        <f t="shared" si="2"/>
        <v>0</v>
      </c>
      <c r="J38" s="192">
        <f t="shared" si="2"/>
        <v>0</v>
      </c>
      <c r="K38" s="192">
        <f t="shared" si="2"/>
        <v>0</v>
      </c>
      <c r="L38" s="192">
        <f t="shared" si="2"/>
        <v>0</v>
      </c>
      <c r="M38" s="192">
        <f t="shared" si="2"/>
        <v>0</v>
      </c>
      <c r="N38" s="192">
        <f t="shared" si="2"/>
        <v>0</v>
      </c>
      <c r="O38" s="192">
        <f t="shared" si="2"/>
        <v>33.333333333333329</v>
      </c>
      <c r="P38" s="192">
        <f t="shared" si="2"/>
        <v>0</v>
      </c>
      <c r="Q38" s="192">
        <f t="shared" si="2"/>
        <v>0</v>
      </c>
      <c r="R38" s="192">
        <f t="shared" si="2"/>
        <v>0</v>
      </c>
      <c r="S38" s="193">
        <f t="shared" si="2"/>
        <v>0</v>
      </c>
    </row>
    <row r="39" spans="1:19" s="4" customFormat="1" ht="18" customHeight="1" x14ac:dyDescent="0.25">
      <c r="A39" s="612" t="s">
        <v>66</v>
      </c>
      <c r="B39" s="9" t="s">
        <v>31</v>
      </c>
      <c r="C39" s="24"/>
      <c r="D39" s="24"/>
      <c r="E39" s="24"/>
      <c r="F39" s="54"/>
      <c r="G39" s="129"/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9"/>
    </row>
    <row r="40" spans="1:19" ht="21" customHeight="1" thickBot="1" x14ac:dyDescent="0.25">
      <c r="A40" s="618"/>
      <c r="B40" s="78" t="s">
        <v>21</v>
      </c>
      <c r="C40" s="201">
        <v>100</v>
      </c>
      <c r="D40" s="202">
        <f t="shared" ref="D40:S40" si="3">IF($C39=0,0%,(D39/$C39*100))</f>
        <v>0</v>
      </c>
      <c r="E40" s="202">
        <f t="shared" si="3"/>
        <v>0</v>
      </c>
      <c r="F40" s="203">
        <f t="shared" si="3"/>
        <v>0</v>
      </c>
      <c r="G40" s="204">
        <f t="shared" si="3"/>
        <v>0</v>
      </c>
      <c r="H40" s="205">
        <f t="shared" si="3"/>
        <v>0</v>
      </c>
      <c r="I40" s="206">
        <f t="shared" si="3"/>
        <v>0</v>
      </c>
      <c r="J40" s="206">
        <f t="shared" si="3"/>
        <v>0</v>
      </c>
      <c r="K40" s="206">
        <f t="shared" si="3"/>
        <v>0</v>
      </c>
      <c r="L40" s="206">
        <f t="shared" si="3"/>
        <v>0</v>
      </c>
      <c r="M40" s="206">
        <f t="shared" si="3"/>
        <v>0</v>
      </c>
      <c r="N40" s="206">
        <f t="shared" si="3"/>
        <v>0</v>
      </c>
      <c r="O40" s="206">
        <f t="shared" si="3"/>
        <v>0</v>
      </c>
      <c r="P40" s="206">
        <f t="shared" si="3"/>
        <v>0</v>
      </c>
      <c r="Q40" s="206">
        <f t="shared" si="3"/>
        <v>0</v>
      </c>
      <c r="R40" s="206">
        <f t="shared" si="3"/>
        <v>0</v>
      </c>
      <c r="S40" s="207">
        <f t="shared" si="3"/>
        <v>0</v>
      </c>
    </row>
    <row r="41" spans="1:19" ht="13.5" thickTop="1" x14ac:dyDescent="0.2"/>
  </sheetData>
  <mergeCells count="20">
    <mergeCell ref="A39:A40"/>
    <mergeCell ref="H4:S4"/>
    <mergeCell ref="A27:A28"/>
    <mergeCell ref="A29:A30"/>
    <mergeCell ref="A31:A32"/>
    <mergeCell ref="A33:A34"/>
    <mergeCell ref="A35:A36"/>
    <mergeCell ref="A37:A38"/>
    <mergeCell ref="A25:A26"/>
    <mergeCell ref="A13:A14"/>
    <mergeCell ref="A15:A16"/>
    <mergeCell ref="A17:A18"/>
    <mergeCell ref="A19:A20"/>
    <mergeCell ref="A21:A22"/>
    <mergeCell ref="A23:A24"/>
    <mergeCell ref="A1:S2"/>
    <mergeCell ref="A5:A6"/>
    <mergeCell ref="A7:A8"/>
    <mergeCell ref="A9:A10"/>
    <mergeCell ref="A11:A12"/>
  </mergeCells>
  <pageMargins left="0.7" right="0.7" top="0.75" bottom="0.75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41"/>
  <sheetViews>
    <sheetView zoomScaleNormal="100" zoomScaleSheetLayoutView="100" workbookViewId="0">
      <selection activeCell="J49" sqref="J49"/>
    </sheetView>
  </sheetViews>
  <sheetFormatPr defaultColWidth="8.85546875" defaultRowHeight="12.75" x14ac:dyDescent="0.2"/>
  <cols>
    <col min="1" max="1" width="20.7109375" style="3" customWidth="1"/>
    <col min="2" max="2" width="4" style="16" customWidth="1"/>
    <col min="3" max="3" width="6.42578125" style="3" customWidth="1"/>
    <col min="4" max="4" width="8.7109375" style="3" customWidth="1"/>
    <col min="5" max="5" width="10.7109375" style="3" customWidth="1"/>
    <col min="6" max="6" width="10" style="3" customWidth="1"/>
    <col min="7" max="7" width="9.85546875" style="3" customWidth="1"/>
    <col min="8" max="8" width="13.140625" style="3" customWidth="1"/>
    <col min="9" max="9" width="9.7109375" style="3" customWidth="1"/>
    <col min="10" max="10" width="10.42578125" style="3" customWidth="1"/>
    <col min="11" max="11" width="11" style="3" customWidth="1"/>
    <col min="12" max="13" width="10.5703125" style="3" customWidth="1"/>
    <col min="14" max="14" width="11" style="3" customWidth="1"/>
    <col min="15" max="15" width="8.85546875" style="3" customWidth="1"/>
    <col min="16" max="16" width="10" style="3" customWidth="1"/>
    <col min="17" max="17" width="9.7109375" style="3" customWidth="1"/>
    <col min="18" max="18" width="10.42578125" style="3" customWidth="1"/>
    <col min="19" max="19" width="12.5703125" style="3" customWidth="1"/>
  </cols>
  <sheetData>
    <row r="1" spans="1:19" ht="18" customHeight="1" thickTop="1" x14ac:dyDescent="0.2">
      <c r="A1" s="620" t="s">
        <v>194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62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622" t="s">
        <v>67</v>
      </c>
      <c r="B3" s="623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6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212" t="s">
        <v>17</v>
      </c>
    </row>
    <row r="4" spans="1:19" s="1" customFormat="1" ht="18" customHeight="1" thickTop="1" thickBot="1" x14ac:dyDescent="0.25">
      <c r="A4" s="37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ht="18" customHeight="1" thickTop="1" x14ac:dyDescent="0.2">
      <c r="A5" s="624" t="s">
        <v>195</v>
      </c>
      <c r="B5" s="315" t="s">
        <v>20</v>
      </c>
      <c r="C5" s="171">
        <v>1937</v>
      </c>
      <c r="D5" s="171">
        <v>1643</v>
      </c>
      <c r="E5" s="171">
        <v>141</v>
      </c>
      <c r="F5" s="172">
        <v>153</v>
      </c>
      <c r="G5" s="173">
        <v>25</v>
      </c>
      <c r="H5" s="174"/>
      <c r="I5" s="171">
        <v>4</v>
      </c>
      <c r="J5" s="171">
        <v>7</v>
      </c>
      <c r="K5" s="171"/>
      <c r="L5" s="171">
        <v>1</v>
      </c>
      <c r="M5" s="171"/>
      <c r="N5" s="171">
        <v>3</v>
      </c>
      <c r="O5" s="171">
        <v>1</v>
      </c>
      <c r="P5" s="171"/>
      <c r="Q5" s="171">
        <v>9</v>
      </c>
      <c r="R5" s="171"/>
      <c r="S5" s="175"/>
    </row>
    <row r="6" spans="1:19" ht="27.75" customHeight="1" x14ac:dyDescent="0.2">
      <c r="A6" s="625"/>
      <c r="B6" s="316" t="s">
        <v>21</v>
      </c>
      <c r="C6" s="194">
        <v>100</v>
      </c>
      <c r="D6" s="195">
        <f t="shared" ref="D6:S6" si="0">IF($C5=0,0%,(D5/$C5*100))</f>
        <v>84.821889519876095</v>
      </c>
      <c r="E6" s="195">
        <f t="shared" si="0"/>
        <v>7.2792978833247286</v>
      </c>
      <c r="F6" s="196">
        <f t="shared" si="0"/>
        <v>7.8988125967991731</v>
      </c>
      <c r="G6" s="197">
        <f t="shared" si="0"/>
        <v>1.2906556530717606</v>
      </c>
      <c r="H6" s="198">
        <f t="shared" si="0"/>
        <v>0</v>
      </c>
      <c r="I6" s="199">
        <f t="shared" si="0"/>
        <v>0.20650490449148168</v>
      </c>
      <c r="J6" s="199">
        <f t="shared" si="0"/>
        <v>0.36138358286009292</v>
      </c>
      <c r="K6" s="199">
        <f t="shared" si="0"/>
        <v>0</v>
      </c>
      <c r="L6" s="199">
        <f t="shared" si="0"/>
        <v>5.1626226122870419E-2</v>
      </c>
      <c r="M6" s="199">
        <f t="shared" si="0"/>
        <v>0</v>
      </c>
      <c r="N6" s="199">
        <f t="shared" si="0"/>
        <v>0.15487867836861124</v>
      </c>
      <c r="O6" s="199">
        <f t="shared" si="0"/>
        <v>5.1626226122870419E-2</v>
      </c>
      <c r="P6" s="199">
        <f t="shared" si="0"/>
        <v>0</v>
      </c>
      <c r="Q6" s="199">
        <f t="shared" si="0"/>
        <v>0.46463603510583373</v>
      </c>
      <c r="R6" s="199">
        <f t="shared" si="0"/>
        <v>0</v>
      </c>
      <c r="S6" s="200">
        <f t="shared" si="0"/>
        <v>0</v>
      </c>
    </row>
    <row r="7" spans="1:19" ht="18" customHeight="1" x14ac:dyDescent="0.2">
      <c r="A7" s="619" t="s">
        <v>196</v>
      </c>
      <c r="B7" s="317" t="s">
        <v>20</v>
      </c>
      <c r="C7" s="24">
        <v>7</v>
      </c>
      <c r="D7" s="24">
        <v>7</v>
      </c>
      <c r="E7" s="24"/>
      <c r="F7" s="54"/>
      <c r="G7" s="129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9"/>
    </row>
    <row r="8" spans="1:19" ht="18" customHeight="1" x14ac:dyDescent="0.2">
      <c r="A8" s="619"/>
      <c r="B8" s="316" t="s">
        <v>21</v>
      </c>
      <c r="C8" s="187">
        <v>100</v>
      </c>
      <c r="D8" s="188">
        <f t="shared" ref="D8:S8" si="1">IF($C7=0,0%,(D7/$C7*100))</f>
        <v>100</v>
      </c>
      <c r="E8" s="188">
        <f t="shared" si="1"/>
        <v>0</v>
      </c>
      <c r="F8" s="189">
        <f t="shared" si="1"/>
        <v>0</v>
      </c>
      <c r="G8" s="190">
        <f t="shared" si="1"/>
        <v>0</v>
      </c>
      <c r="H8" s="191">
        <f t="shared" si="1"/>
        <v>0</v>
      </c>
      <c r="I8" s="192">
        <f t="shared" si="1"/>
        <v>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2">
        <f t="shared" si="1"/>
        <v>0</v>
      </c>
      <c r="R8" s="192">
        <f t="shared" si="1"/>
        <v>0</v>
      </c>
      <c r="S8" s="193">
        <f t="shared" si="1"/>
        <v>0</v>
      </c>
    </row>
    <row r="9" spans="1:19" ht="18" customHeight="1" x14ac:dyDescent="0.2">
      <c r="A9" s="619" t="s">
        <v>197</v>
      </c>
      <c r="B9" s="317" t="s">
        <v>20</v>
      </c>
      <c r="C9" s="24">
        <v>63</v>
      </c>
      <c r="D9" s="24">
        <v>60</v>
      </c>
      <c r="E9" s="24">
        <v>1</v>
      </c>
      <c r="F9" s="54">
        <v>2</v>
      </c>
      <c r="G9" s="129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9"/>
    </row>
    <row r="10" spans="1:19" ht="18" customHeight="1" x14ac:dyDescent="0.2">
      <c r="A10" s="619"/>
      <c r="B10" s="316" t="s">
        <v>21</v>
      </c>
      <c r="C10" s="187">
        <v>100</v>
      </c>
      <c r="D10" s="188">
        <f t="shared" ref="D10:S10" si="2">IF($C9=0,0%,(D9/$C9*100))</f>
        <v>95.238095238095227</v>
      </c>
      <c r="E10" s="188">
        <f t="shared" si="2"/>
        <v>1.5873015873015872</v>
      </c>
      <c r="F10" s="189">
        <f t="shared" si="2"/>
        <v>3.1746031746031744</v>
      </c>
      <c r="G10" s="190">
        <f t="shared" si="2"/>
        <v>0</v>
      </c>
      <c r="H10" s="191">
        <f t="shared" si="2"/>
        <v>0</v>
      </c>
      <c r="I10" s="192">
        <f t="shared" si="2"/>
        <v>0</v>
      </c>
      <c r="J10" s="192">
        <f t="shared" si="2"/>
        <v>0</v>
      </c>
      <c r="K10" s="192">
        <f t="shared" si="2"/>
        <v>0</v>
      </c>
      <c r="L10" s="192">
        <f t="shared" si="2"/>
        <v>0</v>
      </c>
      <c r="M10" s="192">
        <f t="shared" si="2"/>
        <v>0</v>
      </c>
      <c r="N10" s="192">
        <f t="shared" si="2"/>
        <v>0</v>
      </c>
      <c r="O10" s="192">
        <f t="shared" si="2"/>
        <v>0</v>
      </c>
      <c r="P10" s="192">
        <f t="shared" si="2"/>
        <v>0</v>
      </c>
      <c r="Q10" s="192">
        <f t="shared" si="2"/>
        <v>0</v>
      </c>
      <c r="R10" s="192">
        <f t="shared" si="2"/>
        <v>0</v>
      </c>
      <c r="S10" s="193">
        <f t="shared" si="2"/>
        <v>0</v>
      </c>
    </row>
    <row r="11" spans="1:19" ht="18" customHeight="1" x14ac:dyDescent="0.2">
      <c r="A11" s="619" t="s">
        <v>198</v>
      </c>
      <c r="B11" s="317" t="s">
        <v>20</v>
      </c>
      <c r="C11" s="24">
        <v>455</v>
      </c>
      <c r="D11" s="24">
        <v>397</v>
      </c>
      <c r="E11" s="24">
        <v>23</v>
      </c>
      <c r="F11" s="54">
        <v>35</v>
      </c>
      <c r="G11" s="129">
        <v>5</v>
      </c>
      <c r="H11" s="23"/>
      <c r="I11" s="24"/>
      <c r="J11" s="24">
        <v>2</v>
      </c>
      <c r="K11" s="24"/>
      <c r="L11" s="24"/>
      <c r="M11" s="24"/>
      <c r="N11" s="24">
        <v>2</v>
      </c>
      <c r="O11" s="24"/>
      <c r="P11" s="24"/>
      <c r="Q11" s="24">
        <v>1</v>
      </c>
      <c r="R11" s="24"/>
      <c r="S11" s="29"/>
    </row>
    <row r="12" spans="1:19" ht="18" customHeight="1" x14ac:dyDescent="0.2">
      <c r="A12" s="619"/>
      <c r="B12" s="316" t="s">
        <v>21</v>
      </c>
      <c r="C12" s="187">
        <v>100</v>
      </c>
      <c r="D12" s="188">
        <f t="shared" ref="D12:S12" si="3">IF($C11=0,0%,(D11/$C11*100))</f>
        <v>87.252747252747255</v>
      </c>
      <c r="E12" s="188">
        <f t="shared" si="3"/>
        <v>5.0549450549450547</v>
      </c>
      <c r="F12" s="189">
        <f t="shared" si="3"/>
        <v>7.6923076923076925</v>
      </c>
      <c r="G12" s="190">
        <f t="shared" si="3"/>
        <v>1.098901098901099</v>
      </c>
      <c r="H12" s="191">
        <f t="shared" si="3"/>
        <v>0</v>
      </c>
      <c r="I12" s="192">
        <f t="shared" si="3"/>
        <v>0</v>
      </c>
      <c r="J12" s="192">
        <f t="shared" si="3"/>
        <v>0.43956043956043955</v>
      </c>
      <c r="K12" s="192">
        <f t="shared" si="3"/>
        <v>0</v>
      </c>
      <c r="L12" s="192">
        <f t="shared" si="3"/>
        <v>0</v>
      </c>
      <c r="M12" s="192">
        <f t="shared" si="3"/>
        <v>0</v>
      </c>
      <c r="N12" s="192">
        <f t="shared" si="3"/>
        <v>0.43956043956043955</v>
      </c>
      <c r="O12" s="192">
        <f t="shared" si="3"/>
        <v>0</v>
      </c>
      <c r="P12" s="192">
        <f t="shared" si="3"/>
        <v>0</v>
      </c>
      <c r="Q12" s="192">
        <f t="shared" si="3"/>
        <v>0.21978021978021978</v>
      </c>
      <c r="R12" s="192">
        <f t="shared" si="3"/>
        <v>0</v>
      </c>
      <c r="S12" s="193">
        <f t="shared" si="3"/>
        <v>0</v>
      </c>
    </row>
    <row r="13" spans="1:19" ht="18" customHeight="1" x14ac:dyDescent="0.2">
      <c r="A13" s="619" t="s">
        <v>199</v>
      </c>
      <c r="B13" s="318" t="s">
        <v>20</v>
      </c>
      <c r="C13" s="24">
        <v>674</v>
      </c>
      <c r="D13" s="24">
        <v>577</v>
      </c>
      <c r="E13" s="24">
        <v>40</v>
      </c>
      <c r="F13" s="54">
        <v>57</v>
      </c>
      <c r="G13" s="129">
        <v>6</v>
      </c>
      <c r="H13" s="23"/>
      <c r="I13" s="24">
        <v>1</v>
      </c>
      <c r="J13" s="24">
        <v>2</v>
      </c>
      <c r="K13" s="24"/>
      <c r="L13" s="24">
        <v>1</v>
      </c>
      <c r="M13" s="24"/>
      <c r="N13" s="24"/>
      <c r="O13" s="24"/>
      <c r="P13" s="24"/>
      <c r="Q13" s="24">
        <v>2</v>
      </c>
      <c r="R13" s="24"/>
      <c r="S13" s="29"/>
    </row>
    <row r="14" spans="1:19" ht="18" customHeight="1" x14ac:dyDescent="0.2">
      <c r="A14" s="619"/>
      <c r="B14" s="316" t="s">
        <v>21</v>
      </c>
      <c r="C14" s="187">
        <v>100</v>
      </c>
      <c r="D14" s="188">
        <f t="shared" ref="D14:S14" si="4">IF($C13=0,0%,(D13/$C13*100))</f>
        <v>85.60830860534125</v>
      </c>
      <c r="E14" s="188">
        <f t="shared" si="4"/>
        <v>5.9347181008902083</v>
      </c>
      <c r="F14" s="189">
        <f t="shared" si="4"/>
        <v>8.4569732937685469</v>
      </c>
      <c r="G14" s="190">
        <f t="shared" si="4"/>
        <v>0.89020771513353114</v>
      </c>
      <c r="H14" s="191">
        <f t="shared" si="4"/>
        <v>0</v>
      </c>
      <c r="I14" s="192">
        <f t="shared" si="4"/>
        <v>0.14836795252225521</v>
      </c>
      <c r="J14" s="192">
        <f t="shared" si="4"/>
        <v>0.29673590504451042</v>
      </c>
      <c r="K14" s="192">
        <f t="shared" si="4"/>
        <v>0</v>
      </c>
      <c r="L14" s="192">
        <f t="shared" si="4"/>
        <v>0.14836795252225521</v>
      </c>
      <c r="M14" s="192">
        <f t="shared" si="4"/>
        <v>0</v>
      </c>
      <c r="N14" s="192">
        <f t="shared" si="4"/>
        <v>0</v>
      </c>
      <c r="O14" s="192">
        <f t="shared" si="4"/>
        <v>0</v>
      </c>
      <c r="P14" s="192">
        <f t="shared" si="4"/>
        <v>0</v>
      </c>
      <c r="Q14" s="192">
        <f t="shared" si="4"/>
        <v>0.29673590504451042</v>
      </c>
      <c r="R14" s="192">
        <f t="shared" si="4"/>
        <v>0</v>
      </c>
      <c r="S14" s="193">
        <f t="shared" si="4"/>
        <v>0</v>
      </c>
    </row>
    <row r="15" spans="1:19" ht="18" customHeight="1" x14ac:dyDescent="0.2">
      <c r="A15" s="619" t="s">
        <v>200</v>
      </c>
      <c r="B15" s="318" t="s">
        <v>20</v>
      </c>
      <c r="C15" s="24">
        <v>504</v>
      </c>
      <c r="D15" s="24">
        <v>427</v>
      </c>
      <c r="E15" s="24">
        <v>37</v>
      </c>
      <c r="F15" s="54">
        <v>40</v>
      </c>
      <c r="G15" s="129">
        <v>9</v>
      </c>
      <c r="H15" s="23"/>
      <c r="I15" s="24">
        <v>2</v>
      </c>
      <c r="J15" s="24">
        <v>1</v>
      </c>
      <c r="K15" s="24"/>
      <c r="L15" s="24"/>
      <c r="M15" s="24"/>
      <c r="N15" s="24">
        <v>1</v>
      </c>
      <c r="O15" s="24">
        <v>1</v>
      </c>
      <c r="P15" s="24"/>
      <c r="Q15" s="24">
        <v>4</v>
      </c>
      <c r="R15" s="24"/>
      <c r="S15" s="29"/>
    </row>
    <row r="16" spans="1:19" ht="18" customHeight="1" x14ac:dyDescent="0.2">
      <c r="A16" s="619"/>
      <c r="B16" s="316" t="s">
        <v>21</v>
      </c>
      <c r="C16" s="187">
        <v>100</v>
      </c>
      <c r="D16" s="188">
        <f t="shared" ref="D16:S16" si="5">IF($C15=0,0%,(D15/$C15*100))</f>
        <v>84.722222222222214</v>
      </c>
      <c r="E16" s="188">
        <f t="shared" si="5"/>
        <v>7.3412698412698418</v>
      </c>
      <c r="F16" s="189">
        <f t="shared" si="5"/>
        <v>7.9365079365079358</v>
      </c>
      <c r="G16" s="190">
        <f t="shared" si="5"/>
        <v>1.7857142857142856</v>
      </c>
      <c r="H16" s="191">
        <f t="shared" si="5"/>
        <v>0</v>
      </c>
      <c r="I16" s="192">
        <f t="shared" si="5"/>
        <v>0.3968253968253968</v>
      </c>
      <c r="J16" s="192">
        <f t="shared" si="5"/>
        <v>0.1984126984126984</v>
      </c>
      <c r="K16" s="192">
        <f t="shared" si="5"/>
        <v>0</v>
      </c>
      <c r="L16" s="192">
        <f t="shared" si="5"/>
        <v>0</v>
      </c>
      <c r="M16" s="192">
        <f t="shared" si="5"/>
        <v>0</v>
      </c>
      <c r="N16" s="192">
        <f t="shared" si="5"/>
        <v>0.1984126984126984</v>
      </c>
      <c r="O16" s="192">
        <f t="shared" si="5"/>
        <v>0.1984126984126984</v>
      </c>
      <c r="P16" s="192">
        <f t="shared" si="5"/>
        <v>0</v>
      </c>
      <c r="Q16" s="192">
        <f t="shared" si="5"/>
        <v>0.79365079365079361</v>
      </c>
      <c r="R16" s="192">
        <f t="shared" si="5"/>
        <v>0</v>
      </c>
      <c r="S16" s="193">
        <f t="shared" si="5"/>
        <v>0</v>
      </c>
    </row>
    <row r="17" spans="1:19" ht="18" customHeight="1" x14ac:dyDescent="0.2">
      <c r="A17" s="619" t="s">
        <v>201</v>
      </c>
      <c r="B17" s="317" t="s">
        <v>20</v>
      </c>
      <c r="C17" s="24">
        <v>186</v>
      </c>
      <c r="D17" s="24">
        <v>142</v>
      </c>
      <c r="E17" s="24">
        <v>30</v>
      </c>
      <c r="F17" s="54">
        <v>14</v>
      </c>
      <c r="G17" s="129">
        <v>4</v>
      </c>
      <c r="H17" s="23"/>
      <c r="I17" s="24">
        <v>1</v>
      </c>
      <c r="J17" s="24">
        <v>2</v>
      </c>
      <c r="K17" s="24"/>
      <c r="L17" s="24"/>
      <c r="M17" s="24"/>
      <c r="N17" s="24"/>
      <c r="O17" s="24"/>
      <c r="P17" s="24"/>
      <c r="Q17" s="24">
        <v>1</v>
      </c>
      <c r="R17" s="24"/>
      <c r="S17" s="29"/>
    </row>
    <row r="18" spans="1:19" ht="18" customHeight="1" x14ac:dyDescent="0.2">
      <c r="A18" s="619"/>
      <c r="B18" s="316" t="s">
        <v>21</v>
      </c>
      <c r="C18" s="187">
        <v>100</v>
      </c>
      <c r="D18" s="188">
        <f t="shared" ref="D18:S18" si="6">IF($C17=0,0%,(D17/$C17*100))</f>
        <v>76.344086021505376</v>
      </c>
      <c r="E18" s="188">
        <f t="shared" si="6"/>
        <v>16.129032258064516</v>
      </c>
      <c r="F18" s="189">
        <f t="shared" si="6"/>
        <v>7.5268817204301079</v>
      </c>
      <c r="G18" s="190">
        <f t="shared" si="6"/>
        <v>2.1505376344086025</v>
      </c>
      <c r="H18" s="191">
        <f t="shared" si="6"/>
        <v>0</v>
      </c>
      <c r="I18" s="192">
        <f t="shared" si="6"/>
        <v>0.53763440860215062</v>
      </c>
      <c r="J18" s="192">
        <f t="shared" si="6"/>
        <v>1.0752688172043012</v>
      </c>
      <c r="K18" s="192">
        <f t="shared" si="6"/>
        <v>0</v>
      </c>
      <c r="L18" s="192">
        <f t="shared" si="6"/>
        <v>0</v>
      </c>
      <c r="M18" s="192">
        <f t="shared" si="6"/>
        <v>0</v>
      </c>
      <c r="N18" s="192">
        <f t="shared" si="6"/>
        <v>0</v>
      </c>
      <c r="O18" s="192">
        <f t="shared" si="6"/>
        <v>0</v>
      </c>
      <c r="P18" s="192">
        <f t="shared" si="6"/>
        <v>0</v>
      </c>
      <c r="Q18" s="192">
        <f t="shared" si="6"/>
        <v>0.53763440860215062</v>
      </c>
      <c r="R18" s="192">
        <f t="shared" si="6"/>
        <v>0</v>
      </c>
      <c r="S18" s="193">
        <f t="shared" si="6"/>
        <v>0</v>
      </c>
    </row>
    <row r="19" spans="1:19" ht="18" customHeight="1" x14ac:dyDescent="0.2">
      <c r="A19" s="619" t="s">
        <v>202</v>
      </c>
      <c r="B19" s="317" t="s">
        <v>20</v>
      </c>
      <c r="C19" s="24">
        <v>48</v>
      </c>
      <c r="D19" s="24">
        <v>33</v>
      </c>
      <c r="E19" s="24">
        <v>10</v>
      </c>
      <c r="F19" s="54">
        <v>5</v>
      </c>
      <c r="G19" s="129">
        <v>1</v>
      </c>
      <c r="H19" s="23"/>
      <c r="I19" s="24"/>
      <c r="J19" s="24"/>
      <c r="K19" s="24"/>
      <c r="L19" s="24"/>
      <c r="M19" s="24"/>
      <c r="N19" s="24"/>
      <c r="O19" s="24"/>
      <c r="P19" s="24"/>
      <c r="Q19" s="24">
        <v>1</v>
      </c>
      <c r="R19" s="24"/>
      <c r="S19" s="29"/>
    </row>
    <row r="20" spans="1:19" ht="18" customHeight="1" thickBot="1" x14ac:dyDescent="0.25">
      <c r="A20" s="619"/>
      <c r="B20" s="316" t="s">
        <v>21</v>
      </c>
      <c r="C20" s="187">
        <v>100</v>
      </c>
      <c r="D20" s="188">
        <f t="shared" ref="D20:S20" si="7">IF($C19=0,0%,(D19/$C19*100))</f>
        <v>68.75</v>
      </c>
      <c r="E20" s="188">
        <f t="shared" si="7"/>
        <v>20.833333333333336</v>
      </c>
      <c r="F20" s="189">
        <f t="shared" si="7"/>
        <v>10.416666666666668</v>
      </c>
      <c r="G20" s="190">
        <f t="shared" si="7"/>
        <v>2.083333333333333</v>
      </c>
      <c r="H20" s="191">
        <f t="shared" si="7"/>
        <v>0</v>
      </c>
      <c r="I20" s="192">
        <f t="shared" si="7"/>
        <v>0</v>
      </c>
      <c r="J20" s="192">
        <f t="shared" si="7"/>
        <v>0</v>
      </c>
      <c r="K20" s="192">
        <f t="shared" si="7"/>
        <v>0</v>
      </c>
      <c r="L20" s="192">
        <f t="shared" si="7"/>
        <v>0</v>
      </c>
      <c r="M20" s="192">
        <f t="shared" si="7"/>
        <v>0</v>
      </c>
      <c r="N20" s="192">
        <f t="shared" si="7"/>
        <v>0</v>
      </c>
      <c r="O20" s="192">
        <f t="shared" si="7"/>
        <v>0</v>
      </c>
      <c r="P20" s="192">
        <f t="shared" si="7"/>
        <v>0</v>
      </c>
      <c r="Q20" s="192">
        <f t="shared" si="7"/>
        <v>2.083333333333333</v>
      </c>
      <c r="R20" s="192">
        <f t="shared" si="7"/>
        <v>0</v>
      </c>
      <c r="S20" s="193">
        <f t="shared" si="7"/>
        <v>0</v>
      </c>
    </row>
    <row r="21" spans="1:19" ht="27" customHeight="1" thickBot="1" x14ac:dyDescent="0.25">
      <c r="A21" s="628" t="s">
        <v>169</v>
      </c>
      <c r="B21" s="629"/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30"/>
    </row>
    <row r="22" spans="1:19" s="1" customFormat="1" ht="18" customHeight="1" thickBot="1" x14ac:dyDescent="0.25">
      <c r="A22" s="411" t="s">
        <v>29</v>
      </c>
      <c r="B22" s="306" t="s">
        <v>20</v>
      </c>
      <c r="C22" s="70">
        <v>75</v>
      </c>
      <c r="D22" s="87" t="s">
        <v>30</v>
      </c>
      <c r="E22" s="88" t="s">
        <v>30</v>
      </c>
      <c r="F22" s="89" t="s">
        <v>30</v>
      </c>
      <c r="G22" s="90" t="s">
        <v>30</v>
      </c>
      <c r="H22" s="87" t="s">
        <v>30</v>
      </c>
      <c r="I22" s="88" t="s">
        <v>30</v>
      </c>
      <c r="J22" s="88" t="s">
        <v>30</v>
      </c>
      <c r="K22" s="88" t="s">
        <v>30</v>
      </c>
      <c r="L22" s="88" t="s">
        <v>30</v>
      </c>
      <c r="M22" s="88" t="s">
        <v>30</v>
      </c>
      <c r="N22" s="88" t="s">
        <v>30</v>
      </c>
      <c r="O22" s="88" t="s">
        <v>30</v>
      </c>
      <c r="P22" s="88" t="s">
        <v>30</v>
      </c>
      <c r="Q22" s="88" t="s">
        <v>30</v>
      </c>
      <c r="R22" s="88" t="s">
        <v>30</v>
      </c>
      <c r="S22" s="91" t="s">
        <v>30</v>
      </c>
    </row>
    <row r="23" spans="1:19" s="1" customFormat="1" ht="18" customHeight="1" x14ac:dyDescent="0.2">
      <c r="A23" s="631" t="s">
        <v>170</v>
      </c>
      <c r="B23" s="375" t="s">
        <v>31</v>
      </c>
      <c r="C23" s="377">
        <v>1647</v>
      </c>
      <c r="D23" s="377">
        <v>465</v>
      </c>
      <c r="E23" s="378">
        <v>1103</v>
      </c>
      <c r="F23" s="377">
        <v>79</v>
      </c>
      <c r="G23" s="377">
        <v>33</v>
      </c>
      <c r="H23" s="377">
        <v>6</v>
      </c>
      <c r="I23" s="377">
        <v>4</v>
      </c>
      <c r="J23" s="377">
        <v>3</v>
      </c>
      <c r="K23" s="377"/>
      <c r="L23" s="377">
        <v>1</v>
      </c>
      <c r="M23" s="377">
        <v>3</v>
      </c>
      <c r="N23" s="377"/>
      <c r="O23" s="377">
        <v>4</v>
      </c>
      <c r="P23" s="377"/>
      <c r="Q23" s="377">
        <v>12</v>
      </c>
      <c r="R23" s="377"/>
      <c r="S23" s="378"/>
    </row>
    <row r="24" spans="1:19" ht="18" customHeight="1" thickBot="1" x14ac:dyDescent="0.25">
      <c r="A24" s="632"/>
      <c r="B24" s="376" t="s">
        <v>21</v>
      </c>
      <c r="C24" s="374">
        <v>100</v>
      </c>
      <c r="D24" s="372">
        <f t="shared" ref="D24:S24" si="8">IF($C23=0,0%,(D23/$C23*100))</f>
        <v>28.233151183970858</v>
      </c>
      <c r="E24" s="373">
        <f t="shared" si="8"/>
        <v>66.970248937462046</v>
      </c>
      <c r="F24" s="372">
        <f t="shared" si="8"/>
        <v>4.7965998785670916</v>
      </c>
      <c r="G24" s="372">
        <f t="shared" si="8"/>
        <v>2.0036429872495445</v>
      </c>
      <c r="H24" s="372">
        <f t="shared" si="8"/>
        <v>0.36429872495446264</v>
      </c>
      <c r="I24" s="372">
        <f t="shared" si="8"/>
        <v>0.24286581663630846</v>
      </c>
      <c r="J24" s="372">
        <f t="shared" si="8"/>
        <v>0.18214936247723132</v>
      </c>
      <c r="K24" s="372">
        <f t="shared" si="8"/>
        <v>0</v>
      </c>
      <c r="L24" s="372">
        <f t="shared" si="8"/>
        <v>6.0716454159077116E-2</v>
      </c>
      <c r="M24" s="372">
        <f t="shared" si="8"/>
        <v>0.18214936247723132</v>
      </c>
      <c r="N24" s="372">
        <f t="shared" si="8"/>
        <v>0</v>
      </c>
      <c r="O24" s="372">
        <f t="shared" si="8"/>
        <v>0.24286581663630846</v>
      </c>
      <c r="P24" s="372">
        <f t="shared" si="8"/>
        <v>0</v>
      </c>
      <c r="Q24" s="372">
        <f t="shared" si="8"/>
        <v>0.72859744990892528</v>
      </c>
      <c r="R24" s="372">
        <f t="shared" si="8"/>
        <v>0</v>
      </c>
      <c r="S24" s="373">
        <f t="shared" si="8"/>
        <v>0</v>
      </c>
    </row>
    <row r="25" spans="1:19" ht="18" customHeight="1" x14ac:dyDescent="0.2">
      <c r="A25" s="631" t="s">
        <v>171</v>
      </c>
      <c r="B25" s="313" t="s">
        <v>20</v>
      </c>
      <c r="C25" s="24">
        <v>606</v>
      </c>
      <c r="D25" s="24">
        <v>100</v>
      </c>
      <c r="E25" s="24">
        <v>480</v>
      </c>
      <c r="F25" s="54">
        <v>26</v>
      </c>
      <c r="G25" s="129">
        <v>9</v>
      </c>
      <c r="H25" s="23">
        <v>2</v>
      </c>
      <c r="I25" s="24">
        <v>2</v>
      </c>
      <c r="J25" s="24"/>
      <c r="K25" s="24"/>
      <c r="L25" s="24">
        <v>1</v>
      </c>
      <c r="M25" s="24"/>
      <c r="N25" s="24"/>
      <c r="O25" s="24">
        <v>2</v>
      </c>
      <c r="P25" s="24"/>
      <c r="Q25" s="24">
        <v>2</v>
      </c>
      <c r="R25" s="24"/>
      <c r="S25" s="29"/>
    </row>
    <row r="26" spans="1:19" ht="18" customHeight="1" thickBot="1" x14ac:dyDescent="0.25">
      <c r="A26" s="632"/>
      <c r="B26" s="312" t="s">
        <v>21</v>
      </c>
      <c r="C26" s="187">
        <v>100</v>
      </c>
      <c r="D26" s="188">
        <f t="shared" ref="D26:S26" si="9">IF($C25=0,0%,(D25/$C25*100))</f>
        <v>16.5016501650165</v>
      </c>
      <c r="E26" s="188">
        <f t="shared" si="9"/>
        <v>79.207920792079207</v>
      </c>
      <c r="F26" s="189">
        <f t="shared" si="9"/>
        <v>4.2904290429042904</v>
      </c>
      <c r="G26" s="190">
        <f t="shared" si="9"/>
        <v>1.4851485148514851</v>
      </c>
      <c r="H26" s="191">
        <f t="shared" si="9"/>
        <v>0.33003300330033003</v>
      </c>
      <c r="I26" s="192">
        <f t="shared" si="9"/>
        <v>0.33003300330033003</v>
      </c>
      <c r="J26" s="192">
        <f t="shared" si="9"/>
        <v>0</v>
      </c>
      <c r="K26" s="192">
        <f t="shared" si="9"/>
        <v>0</v>
      </c>
      <c r="L26" s="192">
        <f t="shared" si="9"/>
        <v>0.16501650165016502</v>
      </c>
      <c r="M26" s="192">
        <f t="shared" si="9"/>
        <v>0</v>
      </c>
      <c r="N26" s="192">
        <f t="shared" si="9"/>
        <v>0</v>
      </c>
      <c r="O26" s="192">
        <f t="shared" si="9"/>
        <v>0.33003300330033003</v>
      </c>
      <c r="P26" s="192">
        <f t="shared" si="9"/>
        <v>0</v>
      </c>
      <c r="Q26" s="192">
        <f t="shared" si="9"/>
        <v>0.33003300330033003</v>
      </c>
      <c r="R26" s="192">
        <f t="shared" si="9"/>
        <v>0</v>
      </c>
      <c r="S26" s="193">
        <f t="shared" si="9"/>
        <v>0</v>
      </c>
    </row>
    <row r="27" spans="1:19" ht="18" customHeight="1" x14ac:dyDescent="0.2">
      <c r="A27" s="633" t="s">
        <v>103</v>
      </c>
      <c r="B27" s="311" t="s">
        <v>20</v>
      </c>
      <c r="C27" s="24">
        <v>544</v>
      </c>
      <c r="D27" s="24">
        <v>87</v>
      </c>
      <c r="E27" s="24">
        <v>433</v>
      </c>
      <c r="F27" s="54">
        <v>24</v>
      </c>
      <c r="G27" s="129">
        <v>8</v>
      </c>
      <c r="H27" s="23">
        <v>1</v>
      </c>
      <c r="I27" s="24">
        <v>2</v>
      </c>
      <c r="J27" s="24"/>
      <c r="K27" s="24"/>
      <c r="L27" s="24">
        <v>1</v>
      </c>
      <c r="M27" s="24"/>
      <c r="N27" s="24"/>
      <c r="O27" s="24">
        <v>2</v>
      </c>
      <c r="P27" s="24"/>
      <c r="Q27" s="24">
        <v>2</v>
      </c>
      <c r="R27" s="24"/>
      <c r="S27" s="29"/>
    </row>
    <row r="28" spans="1:19" ht="18" customHeight="1" thickBot="1" x14ac:dyDescent="0.25">
      <c r="A28" s="634"/>
      <c r="B28" s="312" t="s">
        <v>21</v>
      </c>
      <c r="C28" s="187">
        <v>100</v>
      </c>
      <c r="D28" s="188">
        <f t="shared" ref="D28:S28" si="10">IF($C27=0,0%,(D27/$C27*100))</f>
        <v>15.992647058823529</v>
      </c>
      <c r="E28" s="188">
        <f t="shared" si="10"/>
        <v>79.595588235294116</v>
      </c>
      <c r="F28" s="189">
        <f t="shared" si="10"/>
        <v>4.4117647058823533</v>
      </c>
      <c r="G28" s="190">
        <f t="shared" si="10"/>
        <v>1.4705882352941175</v>
      </c>
      <c r="H28" s="191">
        <f t="shared" si="10"/>
        <v>0.18382352941176469</v>
      </c>
      <c r="I28" s="192">
        <f t="shared" si="10"/>
        <v>0.36764705882352938</v>
      </c>
      <c r="J28" s="192">
        <f t="shared" si="10"/>
        <v>0</v>
      </c>
      <c r="K28" s="192">
        <f t="shared" si="10"/>
        <v>0</v>
      </c>
      <c r="L28" s="192">
        <f t="shared" si="10"/>
        <v>0.18382352941176469</v>
      </c>
      <c r="M28" s="192">
        <f t="shared" si="10"/>
        <v>0</v>
      </c>
      <c r="N28" s="192">
        <f t="shared" si="10"/>
        <v>0</v>
      </c>
      <c r="O28" s="192">
        <f t="shared" si="10"/>
        <v>0.36764705882352938</v>
      </c>
      <c r="P28" s="192">
        <f t="shared" si="10"/>
        <v>0</v>
      </c>
      <c r="Q28" s="192">
        <f t="shared" si="10"/>
        <v>0.36764705882352938</v>
      </c>
      <c r="R28" s="192">
        <f t="shared" si="10"/>
        <v>0</v>
      </c>
      <c r="S28" s="193">
        <f t="shared" si="10"/>
        <v>0</v>
      </c>
    </row>
    <row r="29" spans="1:19" ht="18" customHeight="1" x14ac:dyDescent="0.2">
      <c r="A29" s="635" t="s">
        <v>172</v>
      </c>
      <c r="B29" s="311" t="s">
        <v>20</v>
      </c>
      <c r="C29" s="24">
        <v>64</v>
      </c>
      <c r="D29" s="24">
        <v>8</v>
      </c>
      <c r="E29" s="24">
        <v>54</v>
      </c>
      <c r="F29" s="54">
        <v>2</v>
      </c>
      <c r="G29" s="129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9"/>
    </row>
    <row r="30" spans="1:19" ht="18" customHeight="1" thickBot="1" x14ac:dyDescent="0.25">
      <c r="A30" s="636"/>
      <c r="B30" s="312" t="s">
        <v>21</v>
      </c>
      <c r="C30" s="187">
        <v>100</v>
      </c>
      <c r="D30" s="188">
        <f t="shared" ref="D30:S30" si="11">IF($C29=0,0%,(D29/$C29*100))</f>
        <v>12.5</v>
      </c>
      <c r="E30" s="188">
        <f t="shared" si="11"/>
        <v>84.375</v>
      </c>
      <c r="F30" s="189">
        <f t="shared" si="11"/>
        <v>3.125</v>
      </c>
      <c r="G30" s="190">
        <f t="shared" si="11"/>
        <v>0</v>
      </c>
      <c r="H30" s="191">
        <f t="shared" si="11"/>
        <v>0</v>
      </c>
      <c r="I30" s="192">
        <f t="shared" si="11"/>
        <v>0</v>
      </c>
      <c r="J30" s="192">
        <f t="shared" si="11"/>
        <v>0</v>
      </c>
      <c r="K30" s="192">
        <f t="shared" si="11"/>
        <v>0</v>
      </c>
      <c r="L30" s="192">
        <f t="shared" si="11"/>
        <v>0</v>
      </c>
      <c r="M30" s="192">
        <f t="shared" si="11"/>
        <v>0</v>
      </c>
      <c r="N30" s="192">
        <f t="shared" si="11"/>
        <v>0</v>
      </c>
      <c r="O30" s="192">
        <f t="shared" si="11"/>
        <v>0</v>
      </c>
      <c r="P30" s="192">
        <f t="shared" si="11"/>
        <v>0</v>
      </c>
      <c r="Q30" s="192">
        <f t="shared" si="11"/>
        <v>0</v>
      </c>
      <c r="R30" s="192">
        <f t="shared" si="11"/>
        <v>0</v>
      </c>
      <c r="S30" s="193">
        <f t="shared" si="11"/>
        <v>0</v>
      </c>
    </row>
    <row r="31" spans="1:19" ht="27" customHeight="1" thickBot="1" x14ac:dyDescent="0.25">
      <c r="A31" s="637" t="s">
        <v>173</v>
      </c>
      <c r="B31" s="638"/>
      <c r="C31" s="638"/>
      <c r="D31" s="638"/>
      <c r="E31" s="638"/>
      <c r="F31" s="638"/>
      <c r="G31" s="638"/>
      <c r="H31" s="638"/>
      <c r="I31" s="638"/>
      <c r="J31" s="638"/>
      <c r="K31" s="638"/>
      <c r="L31" s="638"/>
      <c r="M31" s="638"/>
      <c r="N31" s="638"/>
      <c r="O31" s="638"/>
      <c r="P31" s="638"/>
      <c r="Q31" s="638"/>
      <c r="R31" s="638"/>
      <c r="S31" s="639"/>
    </row>
    <row r="32" spans="1:19" s="1" customFormat="1" ht="18" customHeight="1" thickBot="1" x14ac:dyDescent="0.25">
      <c r="A32" s="408" t="s">
        <v>29</v>
      </c>
      <c r="B32" s="314" t="s">
        <v>20</v>
      </c>
      <c r="C32" s="30">
        <v>123</v>
      </c>
      <c r="D32" s="92" t="s">
        <v>30</v>
      </c>
      <c r="E32" s="92" t="s">
        <v>30</v>
      </c>
      <c r="F32" s="92" t="s">
        <v>30</v>
      </c>
      <c r="G32" s="92" t="s">
        <v>30</v>
      </c>
      <c r="H32" s="92" t="s">
        <v>30</v>
      </c>
      <c r="I32" s="92" t="s">
        <v>30</v>
      </c>
      <c r="J32" s="92" t="s">
        <v>30</v>
      </c>
      <c r="K32" s="92" t="s">
        <v>30</v>
      </c>
      <c r="L32" s="92" t="s">
        <v>30</v>
      </c>
      <c r="M32" s="92" t="s">
        <v>30</v>
      </c>
      <c r="N32" s="92" t="s">
        <v>30</v>
      </c>
      <c r="O32" s="92" t="s">
        <v>30</v>
      </c>
      <c r="P32" s="92" t="s">
        <v>30</v>
      </c>
      <c r="Q32" s="92" t="s">
        <v>30</v>
      </c>
      <c r="R32" s="92" t="s">
        <v>30</v>
      </c>
      <c r="S32" s="93" t="s">
        <v>30</v>
      </c>
    </row>
    <row r="33" spans="1:19" ht="18" customHeight="1" x14ac:dyDescent="0.2">
      <c r="A33" s="631" t="s">
        <v>170</v>
      </c>
      <c r="B33" s="307" t="s">
        <v>20</v>
      </c>
      <c r="C33" s="24">
        <v>5753</v>
      </c>
      <c r="D33" s="24">
        <v>2022</v>
      </c>
      <c r="E33" s="24">
        <v>3510</v>
      </c>
      <c r="F33" s="54">
        <v>221</v>
      </c>
      <c r="G33" s="129">
        <v>98</v>
      </c>
      <c r="H33" s="23">
        <v>19</v>
      </c>
      <c r="I33" s="24">
        <v>10</v>
      </c>
      <c r="J33" s="24">
        <v>10</v>
      </c>
      <c r="K33" s="24">
        <v>1</v>
      </c>
      <c r="L33" s="24">
        <v>3</v>
      </c>
      <c r="M33" s="24">
        <v>2</v>
      </c>
      <c r="N33" s="24">
        <v>1</v>
      </c>
      <c r="O33" s="24">
        <v>5</v>
      </c>
      <c r="P33" s="24"/>
      <c r="Q33" s="24">
        <v>45</v>
      </c>
      <c r="R33" s="24"/>
      <c r="S33" s="29">
        <v>2</v>
      </c>
    </row>
    <row r="34" spans="1:19" ht="18" customHeight="1" thickBot="1" x14ac:dyDescent="0.25">
      <c r="A34" s="632"/>
      <c r="B34" s="308" t="s">
        <v>21</v>
      </c>
      <c r="C34" s="187">
        <v>100</v>
      </c>
      <c r="D34" s="188">
        <f t="shared" ref="D34:S34" si="12">IF($C33=0,0%,(D33/$C33*100))</f>
        <v>35.146879888753695</v>
      </c>
      <c r="E34" s="188">
        <f t="shared" si="12"/>
        <v>61.011646097688164</v>
      </c>
      <c r="F34" s="189">
        <f t="shared" si="12"/>
        <v>3.8414740135581438</v>
      </c>
      <c r="G34" s="190">
        <f t="shared" si="12"/>
        <v>1.7034590648357379</v>
      </c>
      <c r="H34" s="191">
        <f t="shared" si="12"/>
        <v>0.33026247175386753</v>
      </c>
      <c r="I34" s="192">
        <f t="shared" si="12"/>
        <v>0.17382235355466713</v>
      </c>
      <c r="J34" s="192">
        <f t="shared" si="12"/>
        <v>0.17382235355466713</v>
      </c>
      <c r="K34" s="192">
        <f t="shared" si="12"/>
        <v>1.7382235355466714E-2</v>
      </c>
      <c r="L34" s="192">
        <f t="shared" si="12"/>
        <v>5.2146706066400136E-2</v>
      </c>
      <c r="M34" s="192">
        <f t="shared" si="12"/>
        <v>3.4764470710933429E-2</v>
      </c>
      <c r="N34" s="192">
        <f t="shared" si="12"/>
        <v>1.7382235355466714E-2</v>
      </c>
      <c r="O34" s="192">
        <f t="shared" si="12"/>
        <v>8.6911176777333565E-2</v>
      </c>
      <c r="P34" s="192">
        <f t="shared" si="12"/>
        <v>0</v>
      </c>
      <c r="Q34" s="192">
        <f t="shared" si="12"/>
        <v>0.78220059099600203</v>
      </c>
      <c r="R34" s="192">
        <f t="shared" si="12"/>
        <v>0</v>
      </c>
      <c r="S34" s="193">
        <f t="shared" si="12"/>
        <v>3.4764470710933429E-2</v>
      </c>
    </row>
    <row r="35" spans="1:19" ht="18" customHeight="1" x14ac:dyDescent="0.2">
      <c r="A35" s="631" t="s">
        <v>171</v>
      </c>
      <c r="B35" s="309" t="s">
        <v>31</v>
      </c>
      <c r="C35" s="24">
        <v>3315</v>
      </c>
      <c r="D35" s="24">
        <v>1099</v>
      </c>
      <c r="E35" s="24">
        <v>2098</v>
      </c>
      <c r="F35" s="54">
        <v>118</v>
      </c>
      <c r="G35" s="129">
        <v>49</v>
      </c>
      <c r="H35" s="23">
        <v>7</v>
      </c>
      <c r="I35" s="24">
        <v>7</v>
      </c>
      <c r="J35" s="24">
        <v>6</v>
      </c>
      <c r="K35" s="24">
        <v>1</v>
      </c>
      <c r="L35" s="24">
        <v>2</v>
      </c>
      <c r="M35" s="24">
        <v>2</v>
      </c>
      <c r="N35" s="24"/>
      <c r="O35" s="24">
        <v>3</v>
      </c>
      <c r="P35" s="24"/>
      <c r="Q35" s="24">
        <v>20</v>
      </c>
      <c r="R35" s="24"/>
      <c r="S35" s="29">
        <v>1</v>
      </c>
    </row>
    <row r="36" spans="1:19" ht="18" customHeight="1" thickBot="1" x14ac:dyDescent="0.25">
      <c r="A36" s="632"/>
      <c r="B36" s="310" t="s">
        <v>21</v>
      </c>
      <c r="C36" s="187">
        <v>100</v>
      </c>
      <c r="D36" s="188">
        <f t="shared" ref="D36:S36" si="13">IF($C35=0,0%,(D35/$C35*100))</f>
        <v>33.152337858220207</v>
      </c>
      <c r="E36" s="188">
        <f t="shared" si="13"/>
        <v>63.288084464555048</v>
      </c>
      <c r="F36" s="189">
        <f t="shared" si="13"/>
        <v>3.5595776772247358</v>
      </c>
      <c r="G36" s="190">
        <f t="shared" si="13"/>
        <v>1.4781297134238309</v>
      </c>
      <c r="H36" s="191">
        <f t="shared" si="13"/>
        <v>0.21116138763197587</v>
      </c>
      <c r="I36" s="192">
        <f t="shared" si="13"/>
        <v>0.21116138763197587</v>
      </c>
      <c r="J36" s="192">
        <f t="shared" si="13"/>
        <v>0.18099547511312217</v>
      </c>
      <c r="K36" s="192">
        <f t="shared" si="13"/>
        <v>3.0165912518853696E-2</v>
      </c>
      <c r="L36" s="192">
        <f t="shared" si="13"/>
        <v>6.0331825037707391E-2</v>
      </c>
      <c r="M36" s="192">
        <f t="shared" si="13"/>
        <v>6.0331825037707391E-2</v>
      </c>
      <c r="N36" s="192">
        <f t="shared" si="13"/>
        <v>0</v>
      </c>
      <c r="O36" s="192">
        <f t="shared" si="13"/>
        <v>9.0497737556561084E-2</v>
      </c>
      <c r="P36" s="192">
        <f t="shared" si="13"/>
        <v>0</v>
      </c>
      <c r="Q36" s="192">
        <f t="shared" si="13"/>
        <v>0.60331825037707398</v>
      </c>
      <c r="R36" s="192">
        <f t="shared" si="13"/>
        <v>0</v>
      </c>
      <c r="S36" s="193">
        <f t="shared" si="13"/>
        <v>3.0165912518853696E-2</v>
      </c>
    </row>
    <row r="37" spans="1:19" ht="18" customHeight="1" x14ac:dyDescent="0.2">
      <c r="A37" s="633" t="s">
        <v>103</v>
      </c>
      <c r="B37" s="311" t="s">
        <v>20</v>
      </c>
      <c r="C37" s="24">
        <v>2220</v>
      </c>
      <c r="D37" s="24">
        <v>640</v>
      </c>
      <c r="E37" s="24">
        <v>1516</v>
      </c>
      <c r="F37" s="54">
        <v>64</v>
      </c>
      <c r="G37" s="129">
        <v>25</v>
      </c>
      <c r="H37" s="23">
        <v>2</v>
      </c>
      <c r="I37" s="24">
        <v>3</v>
      </c>
      <c r="J37" s="24">
        <v>4</v>
      </c>
      <c r="K37" s="24"/>
      <c r="L37" s="24">
        <v>2</v>
      </c>
      <c r="M37" s="24">
        <v>1</v>
      </c>
      <c r="N37" s="24"/>
      <c r="O37" s="24">
        <v>1</v>
      </c>
      <c r="P37" s="24"/>
      <c r="Q37" s="24">
        <v>11</v>
      </c>
      <c r="R37" s="24"/>
      <c r="S37" s="29">
        <v>1</v>
      </c>
    </row>
    <row r="38" spans="1:19" ht="18" customHeight="1" thickBot="1" x14ac:dyDescent="0.25">
      <c r="A38" s="634"/>
      <c r="B38" s="312" t="s">
        <v>21</v>
      </c>
      <c r="C38" s="187">
        <v>100</v>
      </c>
      <c r="D38" s="188">
        <f t="shared" ref="D38:S38" si="14">IF($C37=0,0%,(D37/$C37*100))</f>
        <v>28.828828828828829</v>
      </c>
      <c r="E38" s="188">
        <f t="shared" si="14"/>
        <v>68.288288288288285</v>
      </c>
      <c r="F38" s="189">
        <f t="shared" si="14"/>
        <v>2.8828828828828827</v>
      </c>
      <c r="G38" s="190">
        <f t="shared" si="14"/>
        <v>1.1261261261261262</v>
      </c>
      <c r="H38" s="191">
        <f t="shared" si="14"/>
        <v>9.0090090090090086E-2</v>
      </c>
      <c r="I38" s="192">
        <f t="shared" si="14"/>
        <v>0.13513513513513514</v>
      </c>
      <c r="J38" s="192">
        <f t="shared" si="14"/>
        <v>0.18018018018018017</v>
      </c>
      <c r="K38" s="192">
        <f t="shared" si="14"/>
        <v>0</v>
      </c>
      <c r="L38" s="192">
        <f t="shared" si="14"/>
        <v>9.0090090090090086E-2</v>
      </c>
      <c r="M38" s="192">
        <f t="shared" si="14"/>
        <v>4.5045045045045043E-2</v>
      </c>
      <c r="N38" s="192">
        <f t="shared" si="14"/>
        <v>0</v>
      </c>
      <c r="O38" s="192">
        <f t="shared" si="14"/>
        <v>4.5045045045045043E-2</v>
      </c>
      <c r="P38" s="192">
        <f t="shared" si="14"/>
        <v>0</v>
      </c>
      <c r="Q38" s="192">
        <f t="shared" si="14"/>
        <v>0.49549549549549549</v>
      </c>
      <c r="R38" s="192">
        <f t="shared" si="14"/>
        <v>0</v>
      </c>
      <c r="S38" s="193">
        <f t="shared" si="14"/>
        <v>4.5045045045045043E-2</v>
      </c>
    </row>
    <row r="39" spans="1:19" ht="18" customHeight="1" thickBot="1" x14ac:dyDescent="0.25">
      <c r="A39" s="626" t="s">
        <v>172</v>
      </c>
      <c r="B39" s="311" t="s">
        <v>20</v>
      </c>
      <c r="C39" s="24">
        <v>189</v>
      </c>
      <c r="D39" s="24">
        <v>65</v>
      </c>
      <c r="E39" s="24">
        <v>122</v>
      </c>
      <c r="F39" s="54">
        <v>2</v>
      </c>
      <c r="G39" s="129"/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9"/>
    </row>
    <row r="40" spans="1:19" ht="18" customHeight="1" thickBot="1" x14ac:dyDescent="0.25">
      <c r="A40" s="627"/>
      <c r="B40" s="312" t="s">
        <v>21</v>
      </c>
      <c r="C40" s="187">
        <v>100</v>
      </c>
      <c r="D40" s="188">
        <f t="shared" ref="D40:S40" si="15">IF($C39=0,0%,(D39/$C39*100))</f>
        <v>34.391534391534393</v>
      </c>
      <c r="E40" s="188">
        <f t="shared" si="15"/>
        <v>64.550264550264544</v>
      </c>
      <c r="F40" s="189">
        <f t="shared" si="15"/>
        <v>1.0582010582010581</v>
      </c>
      <c r="G40" s="190">
        <f t="shared" si="15"/>
        <v>0</v>
      </c>
      <c r="H40" s="191">
        <f t="shared" si="15"/>
        <v>0</v>
      </c>
      <c r="I40" s="192">
        <f t="shared" si="15"/>
        <v>0</v>
      </c>
      <c r="J40" s="192">
        <f t="shared" si="15"/>
        <v>0</v>
      </c>
      <c r="K40" s="192">
        <f t="shared" si="15"/>
        <v>0</v>
      </c>
      <c r="L40" s="192">
        <f t="shared" si="15"/>
        <v>0</v>
      </c>
      <c r="M40" s="192">
        <f t="shared" si="15"/>
        <v>0</v>
      </c>
      <c r="N40" s="192">
        <f t="shared" si="15"/>
        <v>0</v>
      </c>
      <c r="O40" s="192">
        <f t="shared" si="15"/>
        <v>0</v>
      </c>
      <c r="P40" s="192">
        <f t="shared" si="15"/>
        <v>0</v>
      </c>
      <c r="Q40" s="192">
        <f t="shared" si="15"/>
        <v>0</v>
      </c>
      <c r="R40" s="192">
        <f t="shared" si="15"/>
        <v>0</v>
      </c>
      <c r="S40" s="193">
        <f t="shared" si="15"/>
        <v>0</v>
      </c>
    </row>
    <row r="41" spans="1:19" ht="13.5" thickTop="1" x14ac:dyDescent="0.2"/>
  </sheetData>
  <mergeCells count="21">
    <mergeCell ref="A39:A40"/>
    <mergeCell ref="A21:S21"/>
    <mergeCell ref="A23:A24"/>
    <mergeCell ref="A25:A26"/>
    <mergeCell ref="A27:A28"/>
    <mergeCell ref="A29:A30"/>
    <mergeCell ref="A31:S31"/>
    <mergeCell ref="A33:A34"/>
    <mergeCell ref="A35:A36"/>
    <mergeCell ref="A37:A38"/>
    <mergeCell ref="A11:A12"/>
    <mergeCell ref="A13:A14"/>
    <mergeCell ref="A15:A16"/>
    <mergeCell ref="A17:A18"/>
    <mergeCell ref="A19:A20"/>
    <mergeCell ref="A9:A10"/>
    <mergeCell ref="A1:S2"/>
    <mergeCell ref="A3:B3"/>
    <mergeCell ref="H4:S4"/>
    <mergeCell ref="A5:A6"/>
    <mergeCell ref="A7:A8"/>
  </mergeCells>
  <printOptions horizontalCentered="1"/>
  <pageMargins left="0.25" right="0.25" top="0.25" bottom="0.25" header="0" footer="0.5"/>
  <pageSetup scale="5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35"/>
  <sheetViews>
    <sheetView topLeftCell="A10" zoomScaleNormal="100" zoomScaleSheetLayoutView="100" workbookViewId="0">
      <selection sqref="A1:S2"/>
    </sheetView>
  </sheetViews>
  <sheetFormatPr defaultColWidth="8.85546875" defaultRowHeight="12.75" x14ac:dyDescent="0.2"/>
  <cols>
    <col min="1" max="1" width="20.7109375" style="3" customWidth="1"/>
    <col min="2" max="2" width="4" style="16" customWidth="1"/>
    <col min="3" max="3" width="6.42578125" style="3" customWidth="1"/>
    <col min="4" max="4" width="8.7109375" style="3" customWidth="1"/>
    <col min="5" max="5" width="10.7109375" style="3" customWidth="1"/>
    <col min="6" max="6" width="10" style="3" customWidth="1"/>
    <col min="7" max="7" width="9.85546875" style="3" customWidth="1"/>
    <col min="8" max="8" width="13.140625" style="3" customWidth="1"/>
    <col min="9" max="9" width="9.7109375" style="3" customWidth="1"/>
    <col min="10" max="10" width="10.42578125" style="3" customWidth="1"/>
    <col min="11" max="11" width="11" style="3" customWidth="1"/>
    <col min="12" max="13" width="10.5703125" style="3" customWidth="1"/>
    <col min="14" max="14" width="11" style="3" customWidth="1"/>
    <col min="15" max="15" width="8.85546875" style="3" customWidth="1"/>
    <col min="16" max="16" width="10" style="3" customWidth="1"/>
    <col min="17" max="17" width="9.7109375" style="3" customWidth="1"/>
    <col min="18" max="18" width="10.42578125" style="3" customWidth="1"/>
    <col min="19" max="19" width="12.5703125" style="3" customWidth="1"/>
  </cols>
  <sheetData>
    <row r="1" spans="1:19" ht="18" customHeight="1" thickTop="1" x14ac:dyDescent="0.2">
      <c r="A1" s="620" t="s">
        <v>203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62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622" t="s">
        <v>67</v>
      </c>
      <c r="B3" s="623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6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212" t="s">
        <v>17</v>
      </c>
    </row>
    <row r="4" spans="1:19" s="1" customFormat="1" ht="18" customHeight="1" thickTop="1" thickBot="1" x14ac:dyDescent="0.25">
      <c r="A4" s="37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ht="18" customHeight="1" thickTop="1" x14ac:dyDescent="0.2">
      <c r="A5" s="624" t="s">
        <v>204</v>
      </c>
      <c r="B5" s="315" t="s">
        <v>20</v>
      </c>
      <c r="C5" s="171">
        <v>158</v>
      </c>
      <c r="D5" s="171">
        <v>120</v>
      </c>
      <c r="E5" s="171">
        <v>21</v>
      </c>
      <c r="F5" s="172">
        <v>17</v>
      </c>
      <c r="G5" s="173">
        <v>4</v>
      </c>
      <c r="H5" s="174"/>
      <c r="I5" s="171"/>
      <c r="J5" s="171"/>
      <c r="K5" s="171"/>
      <c r="L5" s="171"/>
      <c r="M5" s="171"/>
      <c r="N5" s="171"/>
      <c r="O5" s="171"/>
      <c r="P5" s="171"/>
      <c r="Q5" s="171">
        <v>3</v>
      </c>
      <c r="R5" s="171"/>
      <c r="S5" s="175">
        <v>1</v>
      </c>
    </row>
    <row r="6" spans="1:19" ht="18" customHeight="1" x14ac:dyDescent="0.2">
      <c r="A6" s="625"/>
      <c r="B6" s="316" t="s">
        <v>21</v>
      </c>
      <c r="C6" s="194">
        <v>100</v>
      </c>
      <c r="D6" s="195">
        <f t="shared" ref="D6:S6" si="0">IF($C5=0,0%,(D5/$C5*100))</f>
        <v>75.949367088607602</v>
      </c>
      <c r="E6" s="195">
        <f t="shared" si="0"/>
        <v>13.291139240506327</v>
      </c>
      <c r="F6" s="196">
        <f t="shared" si="0"/>
        <v>10.759493670886076</v>
      </c>
      <c r="G6" s="197">
        <f t="shared" si="0"/>
        <v>2.5316455696202533</v>
      </c>
      <c r="H6" s="198">
        <f t="shared" si="0"/>
        <v>0</v>
      </c>
      <c r="I6" s="199">
        <f t="shared" si="0"/>
        <v>0</v>
      </c>
      <c r="J6" s="199">
        <f t="shared" si="0"/>
        <v>0</v>
      </c>
      <c r="K6" s="199">
        <f t="shared" si="0"/>
        <v>0</v>
      </c>
      <c r="L6" s="199">
        <f t="shared" si="0"/>
        <v>0</v>
      </c>
      <c r="M6" s="199">
        <f t="shared" si="0"/>
        <v>0</v>
      </c>
      <c r="N6" s="199">
        <f t="shared" si="0"/>
        <v>0</v>
      </c>
      <c r="O6" s="199">
        <f t="shared" si="0"/>
        <v>0</v>
      </c>
      <c r="P6" s="199">
        <f t="shared" si="0"/>
        <v>0</v>
      </c>
      <c r="Q6" s="199">
        <f t="shared" si="0"/>
        <v>1.89873417721519</v>
      </c>
      <c r="R6" s="199">
        <f t="shared" si="0"/>
        <v>0</v>
      </c>
      <c r="S6" s="200">
        <f t="shared" si="0"/>
        <v>0.63291139240506333</v>
      </c>
    </row>
    <row r="7" spans="1:19" ht="18" customHeight="1" x14ac:dyDescent="0.2">
      <c r="A7" s="619" t="s">
        <v>205</v>
      </c>
      <c r="B7" s="317" t="s">
        <v>20</v>
      </c>
      <c r="C7" s="24">
        <v>9</v>
      </c>
      <c r="D7" s="24">
        <v>8</v>
      </c>
      <c r="E7" s="24">
        <v>1</v>
      </c>
      <c r="F7" s="54"/>
      <c r="G7" s="129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9"/>
    </row>
    <row r="8" spans="1:19" ht="18" customHeight="1" x14ac:dyDescent="0.2">
      <c r="A8" s="619"/>
      <c r="B8" s="316" t="s">
        <v>21</v>
      </c>
      <c r="C8" s="187">
        <v>100</v>
      </c>
      <c r="D8" s="188">
        <f t="shared" ref="D8:S8" si="1">IF($C7=0,0%,(D7/$C7*100))</f>
        <v>88.888888888888886</v>
      </c>
      <c r="E8" s="188">
        <f t="shared" si="1"/>
        <v>11.111111111111111</v>
      </c>
      <c r="F8" s="189">
        <f t="shared" si="1"/>
        <v>0</v>
      </c>
      <c r="G8" s="190">
        <f t="shared" si="1"/>
        <v>0</v>
      </c>
      <c r="H8" s="191">
        <f t="shared" si="1"/>
        <v>0</v>
      </c>
      <c r="I8" s="192">
        <f t="shared" si="1"/>
        <v>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2">
        <f t="shared" si="1"/>
        <v>0</v>
      </c>
      <c r="R8" s="192">
        <f t="shared" si="1"/>
        <v>0</v>
      </c>
      <c r="S8" s="193">
        <f t="shared" si="1"/>
        <v>0</v>
      </c>
    </row>
    <row r="9" spans="1:19" ht="18" customHeight="1" x14ac:dyDescent="0.2">
      <c r="A9" s="619" t="s">
        <v>206</v>
      </c>
      <c r="B9" s="317" t="s">
        <v>20</v>
      </c>
      <c r="C9" s="24">
        <v>86</v>
      </c>
      <c r="D9" s="24">
        <v>65</v>
      </c>
      <c r="E9" s="24">
        <v>8</v>
      </c>
      <c r="F9" s="54">
        <v>13</v>
      </c>
      <c r="G9" s="129">
        <v>2</v>
      </c>
      <c r="H9" s="23"/>
      <c r="I9" s="24"/>
      <c r="J9" s="24"/>
      <c r="K9" s="24"/>
      <c r="L9" s="24"/>
      <c r="M9" s="24"/>
      <c r="N9" s="24"/>
      <c r="O9" s="24"/>
      <c r="P9" s="24"/>
      <c r="Q9" s="24">
        <v>2</v>
      </c>
      <c r="R9" s="24"/>
      <c r="S9" s="29"/>
    </row>
    <row r="10" spans="1:19" ht="18" customHeight="1" x14ac:dyDescent="0.2">
      <c r="A10" s="619"/>
      <c r="B10" s="316" t="s">
        <v>21</v>
      </c>
      <c r="C10" s="187">
        <v>100</v>
      </c>
      <c r="D10" s="188">
        <f t="shared" ref="D10:S10" si="2">IF($C9=0,0%,(D9/$C9*100))</f>
        <v>75.581395348837205</v>
      </c>
      <c r="E10" s="188">
        <f t="shared" si="2"/>
        <v>9.3023255813953494</v>
      </c>
      <c r="F10" s="189">
        <f t="shared" si="2"/>
        <v>15.11627906976744</v>
      </c>
      <c r="G10" s="190">
        <f t="shared" si="2"/>
        <v>2.3255813953488373</v>
      </c>
      <c r="H10" s="191">
        <f t="shared" si="2"/>
        <v>0</v>
      </c>
      <c r="I10" s="192">
        <f t="shared" si="2"/>
        <v>0</v>
      </c>
      <c r="J10" s="192">
        <f t="shared" si="2"/>
        <v>0</v>
      </c>
      <c r="K10" s="192">
        <f t="shared" si="2"/>
        <v>0</v>
      </c>
      <c r="L10" s="192">
        <f t="shared" si="2"/>
        <v>0</v>
      </c>
      <c r="M10" s="192">
        <f t="shared" si="2"/>
        <v>0</v>
      </c>
      <c r="N10" s="192">
        <f t="shared" si="2"/>
        <v>0</v>
      </c>
      <c r="O10" s="192">
        <f t="shared" si="2"/>
        <v>0</v>
      </c>
      <c r="P10" s="192">
        <f t="shared" si="2"/>
        <v>0</v>
      </c>
      <c r="Q10" s="192">
        <f t="shared" si="2"/>
        <v>2.3255813953488373</v>
      </c>
      <c r="R10" s="192">
        <f t="shared" si="2"/>
        <v>0</v>
      </c>
      <c r="S10" s="193">
        <f t="shared" si="2"/>
        <v>0</v>
      </c>
    </row>
    <row r="11" spans="1:19" ht="18" customHeight="1" x14ac:dyDescent="0.2">
      <c r="A11" s="619" t="s">
        <v>207</v>
      </c>
      <c r="B11" s="317" t="s">
        <v>20</v>
      </c>
      <c r="C11" s="24">
        <v>37</v>
      </c>
      <c r="D11" s="24">
        <v>30</v>
      </c>
      <c r="E11" s="24">
        <v>5</v>
      </c>
      <c r="F11" s="54">
        <v>2</v>
      </c>
      <c r="G11" s="129">
        <v>1</v>
      </c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9">
        <v>1</v>
      </c>
    </row>
    <row r="12" spans="1:19" ht="18" customHeight="1" x14ac:dyDescent="0.2">
      <c r="A12" s="619"/>
      <c r="B12" s="316" t="s">
        <v>21</v>
      </c>
      <c r="C12" s="187">
        <v>100</v>
      </c>
      <c r="D12" s="188">
        <f t="shared" ref="D12:S12" si="3">IF($C11=0,0%,(D11/$C11*100))</f>
        <v>81.081081081081081</v>
      </c>
      <c r="E12" s="188">
        <f t="shared" si="3"/>
        <v>13.513513513513514</v>
      </c>
      <c r="F12" s="189">
        <f t="shared" si="3"/>
        <v>5.4054054054054053</v>
      </c>
      <c r="G12" s="190">
        <f t="shared" si="3"/>
        <v>2.7027027027027026</v>
      </c>
      <c r="H12" s="191">
        <f t="shared" si="3"/>
        <v>0</v>
      </c>
      <c r="I12" s="192">
        <f t="shared" si="3"/>
        <v>0</v>
      </c>
      <c r="J12" s="192">
        <f t="shared" si="3"/>
        <v>0</v>
      </c>
      <c r="K12" s="192">
        <f t="shared" si="3"/>
        <v>0</v>
      </c>
      <c r="L12" s="192">
        <f t="shared" si="3"/>
        <v>0</v>
      </c>
      <c r="M12" s="192">
        <f t="shared" si="3"/>
        <v>0</v>
      </c>
      <c r="N12" s="192">
        <f t="shared" si="3"/>
        <v>0</v>
      </c>
      <c r="O12" s="192">
        <f t="shared" si="3"/>
        <v>0</v>
      </c>
      <c r="P12" s="192">
        <f t="shared" si="3"/>
        <v>0</v>
      </c>
      <c r="Q12" s="192">
        <f t="shared" si="3"/>
        <v>0</v>
      </c>
      <c r="R12" s="192">
        <f t="shared" si="3"/>
        <v>0</v>
      </c>
      <c r="S12" s="193">
        <f t="shared" si="3"/>
        <v>2.7027027027027026</v>
      </c>
    </row>
    <row r="13" spans="1:19" ht="18" customHeight="1" x14ac:dyDescent="0.2">
      <c r="A13" s="619" t="s">
        <v>208</v>
      </c>
      <c r="B13" s="318" t="s">
        <v>20</v>
      </c>
      <c r="C13" s="24">
        <v>26</v>
      </c>
      <c r="D13" s="24">
        <v>17</v>
      </c>
      <c r="E13" s="24">
        <v>7</v>
      </c>
      <c r="F13" s="54">
        <v>2</v>
      </c>
      <c r="G13" s="129">
        <v>1</v>
      </c>
      <c r="H13" s="23"/>
      <c r="I13" s="24"/>
      <c r="J13" s="24"/>
      <c r="K13" s="24"/>
      <c r="L13" s="24"/>
      <c r="M13" s="24"/>
      <c r="N13" s="24"/>
      <c r="O13" s="24"/>
      <c r="P13" s="24"/>
      <c r="Q13" s="24">
        <v>1</v>
      </c>
      <c r="R13" s="24"/>
      <c r="S13" s="29"/>
    </row>
    <row r="14" spans="1:19" ht="18" customHeight="1" thickBot="1" x14ac:dyDescent="0.25">
      <c r="A14" s="619"/>
      <c r="B14" s="316" t="s">
        <v>21</v>
      </c>
      <c r="C14" s="187">
        <v>100</v>
      </c>
      <c r="D14" s="188">
        <f t="shared" ref="D14:S14" si="4">IF($C13=0,0%,(D13/$C13*100))</f>
        <v>65.384615384615387</v>
      </c>
      <c r="E14" s="188">
        <f t="shared" si="4"/>
        <v>26.923076923076923</v>
      </c>
      <c r="F14" s="189">
        <f t="shared" si="4"/>
        <v>7.6923076923076925</v>
      </c>
      <c r="G14" s="190">
        <f t="shared" si="4"/>
        <v>3.8461538461538463</v>
      </c>
      <c r="H14" s="191">
        <f t="shared" si="4"/>
        <v>0</v>
      </c>
      <c r="I14" s="192">
        <f t="shared" si="4"/>
        <v>0</v>
      </c>
      <c r="J14" s="192">
        <f t="shared" si="4"/>
        <v>0</v>
      </c>
      <c r="K14" s="192">
        <f t="shared" si="4"/>
        <v>0</v>
      </c>
      <c r="L14" s="192">
        <f t="shared" si="4"/>
        <v>0</v>
      </c>
      <c r="M14" s="192">
        <f t="shared" si="4"/>
        <v>0</v>
      </c>
      <c r="N14" s="192">
        <f t="shared" si="4"/>
        <v>0</v>
      </c>
      <c r="O14" s="192">
        <f t="shared" si="4"/>
        <v>0</v>
      </c>
      <c r="P14" s="192">
        <f t="shared" si="4"/>
        <v>0</v>
      </c>
      <c r="Q14" s="192">
        <f t="shared" si="4"/>
        <v>3.8461538461538463</v>
      </c>
      <c r="R14" s="192">
        <f t="shared" si="4"/>
        <v>0</v>
      </c>
      <c r="S14" s="193">
        <f t="shared" si="4"/>
        <v>0</v>
      </c>
    </row>
    <row r="15" spans="1:19" ht="27" customHeight="1" thickBot="1" x14ac:dyDescent="0.25">
      <c r="A15" s="628" t="s">
        <v>169</v>
      </c>
      <c r="B15" s="629"/>
      <c r="C15" s="629"/>
      <c r="D15" s="629"/>
      <c r="E15" s="629"/>
      <c r="F15" s="629"/>
      <c r="G15" s="629"/>
      <c r="H15" s="629"/>
      <c r="I15" s="629"/>
      <c r="J15" s="629"/>
      <c r="K15" s="629"/>
      <c r="L15" s="629"/>
      <c r="M15" s="629"/>
      <c r="N15" s="629"/>
      <c r="O15" s="629"/>
      <c r="P15" s="629"/>
      <c r="Q15" s="629"/>
      <c r="R15" s="629"/>
      <c r="S15" s="630"/>
    </row>
    <row r="16" spans="1:19" s="1" customFormat="1" ht="18" customHeight="1" thickBot="1" x14ac:dyDescent="0.25">
      <c r="A16" s="411" t="s">
        <v>29</v>
      </c>
      <c r="B16" s="306" t="s">
        <v>20</v>
      </c>
      <c r="C16" s="70">
        <v>9</v>
      </c>
      <c r="D16" s="87" t="s">
        <v>30</v>
      </c>
      <c r="E16" s="88" t="s">
        <v>30</v>
      </c>
      <c r="F16" s="89" t="s">
        <v>30</v>
      </c>
      <c r="G16" s="90" t="s">
        <v>30</v>
      </c>
      <c r="H16" s="87" t="s">
        <v>30</v>
      </c>
      <c r="I16" s="88" t="s">
        <v>30</v>
      </c>
      <c r="J16" s="88" t="s">
        <v>30</v>
      </c>
      <c r="K16" s="88" t="s">
        <v>30</v>
      </c>
      <c r="L16" s="88" t="s">
        <v>30</v>
      </c>
      <c r="M16" s="88" t="s">
        <v>30</v>
      </c>
      <c r="N16" s="88" t="s">
        <v>30</v>
      </c>
      <c r="O16" s="88" t="s">
        <v>30</v>
      </c>
      <c r="P16" s="88" t="s">
        <v>30</v>
      </c>
      <c r="Q16" s="88" t="s">
        <v>30</v>
      </c>
      <c r="R16" s="88" t="s">
        <v>30</v>
      </c>
      <c r="S16" s="91" t="s">
        <v>30</v>
      </c>
    </row>
    <row r="17" spans="1:19" s="1" customFormat="1" ht="18" customHeight="1" x14ac:dyDescent="0.2">
      <c r="A17" s="631" t="s">
        <v>170</v>
      </c>
      <c r="B17" s="375" t="s">
        <v>31</v>
      </c>
      <c r="C17" s="377">
        <v>253</v>
      </c>
      <c r="D17" s="377">
        <v>90</v>
      </c>
      <c r="E17" s="378">
        <v>154</v>
      </c>
      <c r="F17" s="377">
        <v>9</v>
      </c>
      <c r="G17" s="377">
        <v>6</v>
      </c>
      <c r="H17" s="377">
        <v>1</v>
      </c>
      <c r="I17" s="377">
        <v>1</v>
      </c>
      <c r="J17" s="377">
        <v>1</v>
      </c>
      <c r="K17" s="377"/>
      <c r="L17" s="377"/>
      <c r="M17" s="377"/>
      <c r="N17" s="377"/>
      <c r="O17" s="377">
        <v>1</v>
      </c>
      <c r="P17" s="377"/>
      <c r="Q17" s="377">
        <v>2</v>
      </c>
      <c r="R17" s="377"/>
      <c r="S17" s="378"/>
    </row>
    <row r="18" spans="1:19" ht="18" customHeight="1" thickBot="1" x14ac:dyDescent="0.25">
      <c r="A18" s="632"/>
      <c r="B18" s="376" t="s">
        <v>21</v>
      </c>
      <c r="C18" s="374">
        <v>100</v>
      </c>
      <c r="D18" s="372">
        <f t="shared" ref="D18:S18" si="5">IF($C17=0,0%,(D17/$C17*100))</f>
        <v>35.573122529644266</v>
      </c>
      <c r="E18" s="373">
        <f t="shared" si="5"/>
        <v>60.869565217391312</v>
      </c>
      <c r="F18" s="372">
        <f t="shared" si="5"/>
        <v>3.5573122529644272</v>
      </c>
      <c r="G18" s="372">
        <f t="shared" si="5"/>
        <v>2.3715415019762842</v>
      </c>
      <c r="H18" s="372">
        <f t="shared" si="5"/>
        <v>0.39525691699604742</v>
      </c>
      <c r="I18" s="372">
        <f t="shared" si="5"/>
        <v>0.39525691699604742</v>
      </c>
      <c r="J18" s="372">
        <f t="shared" si="5"/>
        <v>0.39525691699604742</v>
      </c>
      <c r="K18" s="372">
        <f t="shared" si="5"/>
        <v>0</v>
      </c>
      <c r="L18" s="372">
        <f t="shared" si="5"/>
        <v>0</v>
      </c>
      <c r="M18" s="372">
        <f t="shared" si="5"/>
        <v>0</v>
      </c>
      <c r="N18" s="372">
        <f t="shared" si="5"/>
        <v>0</v>
      </c>
      <c r="O18" s="372">
        <f t="shared" si="5"/>
        <v>0.39525691699604742</v>
      </c>
      <c r="P18" s="372">
        <f t="shared" si="5"/>
        <v>0</v>
      </c>
      <c r="Q18" s="372">
        <f t="shared" si="5"/>
        <v>0.79051383399209485</v>
      </c>
      <c r="R18" s="372">
        <f t="shared" si="5"/>
        <v>0</v>
      </c>
      <c r="S18" s="373">
        <f t="shared" si="5"/>
        <v>0</v>
      </c>
    </row>
    <row r="19" spans="1:19" ht="18" customHeight="1" x14ac:dyDescent="0.2">
      <c r="A19" s="631" t="s">
        <v>171</v>
      </c>
      <c r="B19" s="313" t="s">
        <v>20</v>
      </c>
      <c r="C19" s="24">
        <v>40</v>
      </c>
      <c r="D19" s="24">
        <v>12</v>
      </c>
      <c r="E19" s="24">
        <v>25</v>
      </c>
      <c r="F19" s="54">
        <v>3</v>
      </c>
      <c r="G19" s="129">
        <v>2</v>
      </c>
      <c r="H19" s="23">
        <v>1</v>
      </c>
      <c r="I19" s="24">
        <v>1</v>
      </c>
      <c r="J19" s="24"/>
      <c r="K19" s="24"/>
      <c r="L19" s="24"/>
      <c r="M19" s="24"/>
      <c r="N19" s="24"/>
      <c r="O19" s="24"/>
      <c r="P19" s="24"/>
      <c r="Q19" s="24"/>
      <c r="R19" s="24"/>
      <c r="S19" s="29"/>
    </row>
    <row r="20" spans="1:19" ht="18" customHeight="1" thickBot="1" x14ac:dyDescent="0.25">
      <c r="A20" s="632"/>
      <c r="B20" s="312" t="s">
        <v>21</v>
      </c>
      <c r="C20" s="187">
        <v>100</v>
      </c>
      <c r="D20" s="188">
        <f t="shared" ref="D20:S20" si="6">IF($C19=0,0%,(D19/$C19*100))</f>
        <v>30</v>
      </c>
      <c r="E20" s="188">
        <f t="shared" si="6"/>
        <v>62.5</v>
      </c>
      <c r="F20" s="189">
        <f t="shared" si="6"/>
        <v>7.5</v>
      </c>
      <c r="G20" s="190">
        <f t="shared" si="6"/>
        <v>5</v>
      </c>
      <c r="H20" s="191">
        <f t="shared" si="6"/>
        <v>2.5</v>
      </c>
      <c r="I20" s="192">
        <f t="shared" si="6"/>
        <v>2.5</v>
      </c>
      <c r="J20" s="192">
        <f t="shared" si="6"/>
        <v>0</v>
      </c>
      <c r="K20" s="192">
        <f t="shared" si="6"/>
        <v>0</v>
      </c>
      <c r="L20" s="192">
        <f t="shared" si="6"/>
        <v>0</v>
      </c>
      <c r="M20" s="192">
        <f t="shared" si="6"/>
        <v>0</v>
      </c>
      <c r="N20" s="192">
        <f t="shared" si="6"/>
        <v>0</v>
      </c>
      <c r="O20" s="192">
        <f t="shared" si="6"/>
        <v>0</v>
      </c>
      <c r="P20" s="192">
        <f t="shared" si="6"/>
        <v>0</v>
      </c>
      <c r="Q20" s="192">
        <f t="shared" si="6"/>
        <v>0</v>
      </c>
      <c r="R20" s="192">
        <f t="shared" si="6"/>
        <v>0</v>
      </c>
      <c r="S20" s="193">
        <f t="shared" si="6"/>
        <v>0</v>
      </c>
    </row>
    <row r="21" spans="1:19" ht="18" customHeight="1" x14ac:dyDescent="0.2">
      <c r="A21" s="633" t="s">
        <v>103</v>
      </c>
      <c r="B21" s="311" t="s">
        <v>20</v>
      </c>
      <c r="C21" s="24">
        <v>36</v>
      </c>
      <c r="D21" s="24">
        <v>12</v>
      </c>
      <c r="E21" s="24">
        <v>22</v>
      </c>
      <c r="F21" s="54">
        <v>2</v>
      </c>
      <c r="G21" s="129">
        <v>1</v>
      </c>
      <c r="H21" s="23"/>
      <c r="I21" s="24">
        <v>1</v>
      </c>
      <c r="J21" s="24"/>
      <c r="K21" s="24"/>
      <c r="L21" s="24"/>
      <c r="M21" s="24"/>
      <c r="N21" s="24"/>
      <c r="O21" s="24"/>
      <c r="P21" s="24"/>
      <c r="Q21" s="24"/>
      <c r="R21" s="24"/>
      <c r="S21" s="29"/>
    </row>
    <row r="22" spans="1:19" ht="18" customHeight="1" thickBot="1" x14ac:dyDescent="0.25">
      <c r="A22" s="634"/>
      <c r="B22" s="312" t="s">
        <v>21</v>
      </c>
      <c r="C22" s="187">
        <v>100</v>
      </c>
      <c r="D22" s="188">
        <f t="shared" ref="D22:S22" si="7">IF($C21=0,0%,(D21/$C21*100))</f>
        <v>33.333333333333329</v>
      </c>
      <c r="E22" s="188">
        <f t="shared" si="7"/>
        <v>61.111111111111114</v>
      </c>
      <c r="F22" s="189">
        <f t="shared" si="7"/>
        <v>5.5555555555555554</v>
      </c>
      <c r="G22" s="190">
        <f t="shared" si="7"/>
        <v>2.7777777777777777</v>
      </c>
      <c r="H22" s="191">
        <f t="shared" si="7"/>
        <v>0</v>
      </c>
      <c r="I22" s="192">
        <f t="shared" si="7"/>
        <v>2.7777777777777777</v>
      </c>
      <c r="J22" s="192">
        <f t="shared" si="7"/>
        <v>0</v>
      </c>
      <c r="K22" s="192">
        <f t="shared" si="7"/>
        <v>0</v>
      </c>
      <c r="L22" s="192">
        <f t="shared" si="7"/>
        <v>0</v>
      </c>
      <c r="M22" s="192">
        <f t="shared" si="7"/>
        <v>0</v>
      </c>
      <c r="N22" s="192">
        <f t="shared" si="7"/>
        <v>0</v>
      </c>
      <c r="O22" s="192">
        <f t="shared" si="7"/>
        <v>0</v>
      </c>
      <c r="P22" s="192">
        <f t="shared" si="7"/>
        <v>0</v>
      </c>
      <c r="Q22" s="192">
        <f t="shared" si="7"/>
        <v>0</v>
      </c>
      <c r="R22" s="192">
        <f t="shared" si="7"/>
        <v>0</v>
      </c>
      <c r="S22" s="193">
        <f t="shared" si="7"/>
        <v>0</v>
      </c>
    </row>
    <row r="23" spans="1:19" ht="18" customHeight="1" x14ac:dyDescent="0.2">
      <c r="A23" s="635" t="s">
        <v>172</v>
      </c>
      <c r="B23" s="311" t="s">
        <v>20</v>
      </c>
      <c r="C23" s="24">
        <v>7</v>
      </c>
      <c r="D23" s="24">
        <v>2</v>
      </c>
      <c r="E23" s="24">
        <v>5</v>
      </c>
      <c r="F23" s="54"/>
      <c r="G23" s="129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9"/>
    </row>
    <row r="24" spans="1:19" ht="18" customHeight="1" thickBot="1" x14ac:dyDescent="0.25">
      <c r="A24" s="636"/>
      <c r="B24" s="312" t="s">
        <v>21</v>
      </c>
      <c r="C24" s="187">
        <v>100</v>
      </c>
      <c r="D24" s="188">
        <f t="shared" ref="D24:S24" si="8">IF($C23=0,0%,(D23/$C23*100))</f>
        <v>28.571428571428569</v>
      </c>
      <c r="E24" s="188">
        <f t="shared" si="8"/>
        <v>71.428571428571431</v>
      </c>
      <c r="F24" s="189">
        <f t="shared" si="8"/>
        <v>0</v>
      </c>
      <c r="G24" s="190">
        <f t="shared" si="8"/>
        <v>0</v>
      </c>
      <c r="H24" s="191">
        <f t="shared" si="8"/>
        <v>0</v>
      </c>
      <c r="I24" s="192">
        <f t="shared" si="8"/>
        <v>0</v>
      </c>
      <c r="J24" s="192">
        <f t="shared" si="8"/>
        <v>0</v>
      </c>
      <c r="K24" s="192">
        <f t="shared" si="8"/>
        <v>0</v>
      </c>
      <c r="L24" s="192">
        <f t="shared" si="8"/>
        <v>0</v>
      </c>
      <c r="M24" s="192">
        <f t="shared" si="8"/>
        <v>0</v>
      </c>
      <c r="N24" s="192">
        <f t="shared" si="8"/>
        <v>0</v>
      </c>
      <c r="O24" s="192">
        <f t="shared" si="8"/>
        <v>0</v>
      </c>
      <c r="P24" s="192">
        <f t="shared" si="8"/>
        <v>0</v>
      </c>
      <c r="Q24" s="192">
        <f t="shared" si="8"/>
        <v>0</v>
      </c>
      <c r="R24" s="192">
        <f t="shared" si="8"/>
        <v>0</v>
      </c>
      <c r="S24" s="193">
        <f t="shared" si="8"/>
        <v>0</v>
      </c>
    </row>
    <row r="25" spans="1:19" ht="27" customHeight="1" thickBot="1" x14ac:dyDescent="0.25">
      <c r="A25" s="637" t="s">
        <v>173</v>
      </c>
      <c r="B25" s="638"/>
      <c r="C25" s="638"/>
      <c r="D25" s="638"/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8"/>
      <c r="P25" s="638"/>
      <c r="Q25" s="638"/>
      <c r="R25" s="638"/>
      <c r="S25" s="639"/>
    </row>
    <row r="26" spans="1:19" s="1" customFormat="1" ht="18" customHeight="1" thickBot="1" x14ac:dyDescent="0.25">
      <c r="A26" s="408" t="s">
        <v>29</v>
      </c>
      <c r="B26" s="314" t="s">
        <v>20</v>
      </c>
      <c r="C26" s="30">
        <v>12</v>
      </c>
      <c r="D26" s="92" t="s">
        <v>30</v>
      </c>
      <c r="E26" s="92" t="s">
        <v>30</v>
      </c>
      <c r="F26" s="92" t="s">
        <v>30</v>
      </c>
      <c r="G26" s="92" t="s">
        <v>30</v>
      </c>
      <c r="H26" s="92" t="s">
        <v>30</v>
      </c>
      <c r="I26" s="92" t="s">
        <v>30</v>
      </c>
      <c r="J26" s="92" t="s">
        <v>30</v>
      </c>
      <c r="K26" s="92" t="s">
        <v>30</v>
      </c>
      <c r="L26" s="92" t="s">
        <v>30</v>
      </c>
      <c r="M26" s="92" t="s">
        <v>30</v>
      </c>
      <c r="N26" s="92" t="s">
        <v>30</v>
      </c>
      <c r="O26" s="92" t="s">
        <v>30</v>
      </c>
      <c r="P26" s="92" t="s">
        <v>30</v>
      </c>
      <c r="Q26" s="92" t="s">
        <v>30</v>
      </c>
      <c r="R26" s="92" t="s">
        <v>30</v>
      </c>
      <c r="S26" s="93" t="s">
        <v>30</v>
      </c>
    </row>
    <row r="27" spans="1:19" ht="18" customHeight="1" x14ac:dyDescent="0.2">
      <c r="A27" s="631" t="s">
        <v>170</v>
      </c>
      <c r="B27" s="307" t="s">
        <v>20</v>
      </c>
      <c r="C27" s="24">
        <v>566</v>
      </c>
      <c r="D27" s="24">
        <v>264</v>
      </c>
      <c r="E27" s="24">
        <v>278</v>
      </c>
      <c r="F27" s="54">
        <v>24</v>
      </c>
      <c r="G27" s="129">
        <v>11</v>
      </c>
      <c r="H27" s="23">
        <v>3</v>
      </c>
      <c r="I27" s="24">
        <v>1</v>
      </c>
      <c r="J27" s="24">
        <v>4</v>
      </c>
      <c r="K27" s="24"/>
      <c r="L27" s="24"/>
      <c r="M27" s="24"/>
      <c r="N27" s="24">
        <v>1</v>
      </c>
      <c r="O27" s="24">
        <v>1</v>
      </c>
      <c r="P27" s="24"/>
      <c r="Q27" s="24">
        <v>1</v>
      </c>
      <c r="R27" s="24"/>
      <c r="S27" s="29"/>
    </row>
    <row r="28" spans="1:19" ht="18" customHeight="1" thickBot="1" x14ac:dyDescent="0.25">
      <c r="A28" s="632"/>
      <c r="B28" s="308" t="s">
        <v>21</v>
      </c>
      <c r="C28" s="187">
        <v>100</v>
      </c>
      <c r="D28" s="188">
        <f t="shared" ref="D28:S28" si="9">IF($C27=0,0%,(D27/$C27*100))</f>
        <v>46.64310954063604</v>
      </c>
      <c r="E28" s="188">
        <f t="shared" si="9"/>
        <v>49.116607773851591</v>
      </c>
      <c r="F28" s="189">
        <f t="shared" si="9"/>
        <v>4.2402826855123674</v>
      </c>
      <c r="G28" s="190">
        <f t="shared" si="9"/>
        <v>1.9434628975265018</v>
      </c>
      <c r="H28" s="191">
        <f t="shared" si="9"/>
        <v>0.53003533568904593</v>
      </c>
      <c r="I28" s="192">
        <f t="shared" si="9"/>
        <v>0.17667844522968199</v>
      </c>
      <c r="J28" s="192">
        <f t="shared" si="9"/>
        <v>0.70671378091872794</v>
      </c>
      <c r="K28" s="192">
        <f t="shared" si="9"/>
        <v>0</v>
      </c>
      <c r="L28" s="192">
        <f t="shared" si="9"/>
        <v>0</v>
      </c>
      <c r="M28" s="192">
        <f t="shared" si="9"/>
        <v>0</v>
      </c>
      <c r="N28" s="192">
        <f t="shared" si="9"/>
        <v>0.17667844522968199</v>
      </c>
      <c r="O28" s="192">
        <f t="shared" si="9"/>
        <v>0.17667844522968199</v>
      </c>
      <c r="P28" s="192">
        <f t="shared" si="9"/>
        <v>0</v>
      </c>
      <c r="Q28" s="192">
        <f t="shared" si="9"/>
        <v>0.17667844522968199</v>
      </c>
      <c r="R28" s="192">
        <f t="shared" si="9"/>
        <v>0</v>
      </c>
      <c r="S28" s="193">
        <f t="shared" si="9"/>
        <v>0</v>
      </c>
    </row>
    <row r="29" spans="1:19" ht="18" customHeight="1" x14ac:dyDescent="0.2">
      <c r="A29" s="631" t="s">
        <v>171</v>
      </c>
      <c r="B29" s="309" t="s">
        <v>31</v>
      </c>
      <c r="C29" s="24">
        <v>356</v>
      </c>
      <c r="D29" s="24">
        <v>181</v>
      </c>
      <c r="E29" s="24">
        <v>159</v>
      </c>
      <c r="F29" s="54">
        <v>16</v>
      </c>
      <c r="G29" s="129">
        <v>8</v>
      </c>
      <c r="H29" s="23">
        <v>3</v>
      </c>
      <c r="I29" s="24">
        <v>1</v>
      </c>
      <c r="J29" s="24">
        <v>2</v>
      </c>
      <c r="K29" s="24"/>
      <c r="L29" s="24"/>
      <c r="M29" s="24"/>
      <c r="N29" s="24">
        <v>1</v>
      </c>
      <c r="O29" s="24"/>
      <c r="P29" s="24"/>
      <c r="Q29" s="24">
        <v>1</v>
      </c>
      <c r="R29" s="24"/>
      <c r="S29" s="29"/>
    </row>
    <row r="30" spans="1:19" ht="18" customHeight="1" thickBot="1" x14ac:dyDescent="0.25">
      <c r="A30" s="632"/>
      <c r="B30" s="310" t="s">
        <v>21</v>
      </c>
      <c r="C30" s="187">
        <v>100</v>
      </c>
      <c r="D30" s="188">
        <f t="shared" ref="D30:S30" si="10">IF($C29=0,0%,(D29/$C29*100))</f>
        <v>50.842696629213478</v>
      </c>
      <c r="E30" s="188">
        <f t="shared" si="10"/>
        <v>44.662921348314605</v>
      </c>
      <c r="F30" s="189">
        <f t="shared" si="10"/>
        <v>4.4943820224719104</v>
      </c>
      <c r="G30" s="190">
        <f t="shared" si="10"/>
        <v>2.2471910112359552</v>
      </c>
      <c r="H30" s="191">
        <f t="shared" si="10"/>
        <v>0.84269662921348309</v>
      </c>
      <c r="I30" s="192">
        <f t="shared" si="10"/>
        <v>0.2808988764044944</v>
      </c>
      <c r="J30" s="192">
        <f t="shared" si="10"/>
        <v>0.5617977528089888</v>
      </c>
      <c r="K30" s="192">
        <f t="shared" si="10"/>
        <v>0</v>
      </c>
      <c r="L30" s="192">
        <f t="shared" si="10"/>
        <v>0</v>
      </c>
      <c r="M30" s="192">
        <f t="shared" si="10"/>
        <v>0</v>
      </c>
      <c r="N30" s="192">
        <f t="shared" si="10"/>
        <v>0.2808988764044944</v>
      </c>
      <c r="O30" s="192">
        <f t="shared" si="10"/>
        <v>0</v>
      </c>
      <c r="P30" s="192">
        <f t="shared" si="10"/>
        <v>0</v>
      </c>
      <c r="Q30" s="192">
        <f t="shared" si="10"/>
        <v>0.2808988764044944</v>
      </c>
      <c r="R30" s="192">
        <f t="shared" si="10"/>
        <v>0</v>
      </c>
      <c r="S30" s="193">
        <f t="shared" si="10"/>
        <v>0</v>
      </c>
    </row>
    <row r="31" spans="1:19" ht="18" customHeight="1" x14ac:dyDescent="0.2">
      <c r="A31" s="633" t="s">
        <v>103</v>
      </c>
      <c r="B31" s="311" t="s">
        <v>20</v>
      </c>
      <c r="C31" s="24">
        <v>139</v>
      </c>
      <c r="D31" s="24">
        <v>52</v>
      </c>
      <c r="E31" s="24">
        <v>84</v>
      </c>
      <c r="F31" s="54">
        <v>3</v>
      </c>
      <c r="G31" s="129">
        <v>1</v>
      </c>
      <c r="H31" s="23"/>
      <c r="I31" s="24"/>
      <c r="J31" s="24"/>
      <c r="K31" s="24"/>
      <c r="L31" s="24"/>
      <c r="M31" s="24"/>
      <c r="N31" s="24">
        <v>1</v>
      </c>
      <c r="O31" s="24"/>
      <c r="P31" s="24"/>
      <c r="Q31" s="24"/>
      <c r="R31" s="24"/>
      <c r="S31" s="29"/>
    </row>
    <row r="32" spans="1:19" ht="18" customHeight="1" thickBot="1" x14ac:dyDescent="0.25">
      <c r="A32" s="634"/>
      <c r="B32" s="312" t="s">
        <v>21</v>
      </c>
      <c r="C32" s="187">
        <v>100</v>
      </c>
      <c r="D32" s="188">
        <f t="shared" ref="D32:S32" si="11">IF($C31=0,0%,(D31/$C31*100))</f>
        <v>37.410071942446045</v>
      </c>
      <c r="E32" s="188">
        <f t="shared" si="11"/>
        <v>60.431654676258994</v>
      </c>
      <c r="F32" s="189">
        <f t="shared" si="11"/>
        <v>2.1582733812949639</v>
      </c>
      <c r="G32" s="190">
        <f t="shared" si="11"/>
        <v>0.71942446043165476</v>
      </c>
      <c r="H32" s="191">
        <f t="shared" si="11"/>
        <v>0</v>
      </c>
      <c r="I32" s="192">
        <f t="shared" si="11"/>
        <v>0</v>
      </c>
      <c r="J32" s="192">
        <f t="shared" si="11"/>
        <v>0</v>
      </c>
      <c r="K32" s="192">
        <f t="shared" si="11"/>
        <v>0</v>
      </c>
      <c r="L32" s="192">
        <f t="shared" si="11"/>
        <v>0</v>
      </c>
      <c r="M32" s="192">
        <f t="shared" si="11"/>
        <v>0</v>
      </c>
      <c r="N32" s="192">
        <f t="shared" si="11"/>
        <v>0.71942446043165476</v>
      </c>
      <c r="O32" s="192">
        <f t="shared" si="11"/>
        <v>0</v>
      </c>
      <c r="P32" s="192">
        <f t="shared" si="11"/>
        <v>0</v>
      </c>
      <c r="Q32" s="192">
        <f t="shared" si="11"/>
        <v>0</v>
      </c>
      <c r="R32" s="192">
        <f t="shared" si="11"/>
        <v>0</v>
      </c>
      <c r="S32" s="193">
        <f t="shared" si="11"/>
        <v>0</v>
      </c>
    </row>
    <row r="33" spans="1:19" ht="18" customHeight="1" thickBot="1" x14ac:dyDescent="0.25">
      <c r="A33" s="626" t="s">
        <v>172</v>
      </c>
      <c r="B33" s="311" t="s">
        <v>20</v>
      </c>
      <c r="C33" s="24">
        <v>24</v>
      </c>
      <c r="D33" s="24">
        <v>8</v>
      </c>
      <c r="E33" s="24">
        <v>16</v>
      </c>
      <c r="F33" s="54"/>
      <c r="G33" s="129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9"/>
    </row>
    <row r="34" spans="1:19" ht="18" customHeight="1" thickBot="1" x14ac:dyDescent="0.25">
      <c r="A34" s="627"/>
      <c r="B34" s="312" t="s">
        <v>21</v>
      </c>
      <c r="C34" s="187">
        <v>100</v>
      </c>
      <c r="D34" s="188">
        <f t="shared" ref="D34:S34" si="12">IF($C33=0,0%,(D33/$C33*100))</f>
        <v>33.333333333333329</v>
      </c>
      <c r="E34" s="188">
        <f t="shared" si="12"/>
        <v>66.666666666666657</v>
      </c>
      <c r="F34" s="189">
        <f t="shared" si="12"/>
        <v>0</v>
      </c>
      <c r="G34" s="190">
        <f t="shared" si="12"/>
        <v>0</v>
      </c>
      <c r="H34" s="191">
        <f t="shared" si="12"/>
        <v>0</v>
      </c>
      <c r="I34" s="192">
        <f t="shared" si="12"/>
        <v>0</v>
      </c>
      <c r="J34" s="192">
        <f t="shared" si="12"/>
        <v>0</v>
      </c>
      <c r="K34" s="192">
        <f t="shared" si="12"/>
        <v>0</v>
      </c>
      <c r="L34" s="192">
        <f t="shared" si="12"/>
        <v>0</v>
      </c>
      <c r="M34" s="192">
        <f t="shared" si="12"/>
        <v>0</v>
      </c>
      <c r="N34" s="192">
        <f t="shared" si="12"/>
        <v>0</v>
      </c>
      <c r="O34" s="192">
        <f t="shared" si="12"/>
        <v>0</v>
      </c>
      <c r="P34" s="192">
        <f t="shared" si="12"/>
        <v>0</v>
      </c>
      <c r="Q34" s="192">
        <f t="shared" si="12"/>
        <v>0</v>
      </c>
      <c r="R34" s="192">
        <f t="shared" si="12"/>
        <v>0</v>
      </c>
      <c r="S34" s="193">
        <f t="shared" si="12"/>
        <v>0</v>
      </c>
    </row>
    <row r="35" spans="1:19" ht="13.5" thickTop="1" x14ac:dyDescent="0.2"/>
  </sheetData>
  <mergeCells count="18">
    <mergeCell ref="A33:A34"/>
    <mergeCell ref="A15:S15"/>
    <mergeCell ref="A17:A18"/>
    <mergeCell ref="A19:A20"/>
    <mergeCell ref="A21:A22"/>
    <mergeCell ref="A23:A24"/>
    <mergeCell ref="A25:S25"/>
    <mergeCell ref="A27:A28"/>
    <mergeCell ref="A29:A30"/>
    <mergeCell ref="A31:A32"/>
    <mergeCell ref="A11:A12"/>
    <mergeCell ref="A13:A14"/>
    <mergeCell ref="A1:S2"/>
    <mergeCell ref="A3:B3"/>
    <mergeCell ref="H4:S4"/>
    <mergeCell ref="A5:A6"/>
    <mergeCell ref="A7:A8"/>
    <mergeCell ref="A9:A10"/>
  </mergeCells>
  <printOptions horizontalCentered="1"/>
  <pageMargins left="0.25" right="0.25" top="0.25" bottom="0.25" header="0" footer="0.5"/>
  <pageSetup scale="5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S33"/>
  <sheetViews>
    <sheetView topLeftCell="A19" zoomScaleNormal="100" zoomScaleSheetLayoutView="100" workbookViewId="0">
      <selection sqref="A1:S2"/>
    </sheetView>
  </sheetViews>
  <sheetFormatPr defaultColWidth="8.85546875" defaultRowHeight="12.75" x14ac:dyDescent="0.2"/>
  <cols>
    <col min="1" max="1" width="20.7109375" style="3" customWidth="1"/>
    <col min="2" max="2" width="4" style="16" customWidth="1"/>
    <col min="3" max="3" width="6.42578125" style="3" customWidth="1"/>
    <col min="4" max="4" width="8.7109375" style="3" customWidth="1"/>
    <col min="5" max="5" width="10.7109375" style="3" customWidth="1"/>
    <col min="6" max="6" width="10" style="3" customWidth="1"/>
    <col min="7" max="7" width="9.85546875" style="3" customWidth="1"/>
    <col min="8" max="8" width="13.140625" style="3" customWidth="1"/>
    <col min="9" max="9" width="9.7109375" style="3" customWidth="1"/>
    <col min="10" max="10" width="10.42578125" style="3" customWidth="1"/>
    <col min="11" max="11" width="11" style="3" customWidth="1"/>
    <col min="12" max="13" width="10.5703125" style="3" customWidth="1"/>
    <col min="14" max="14" width="11" style="3" customWidth="1"/>
    <col min="15" max="15" width="8.85546875" style="3" customWidth="1"/>
    <col min="16" max="16" width="10" style="3" customWidth="1"/>
    <col min="17" max="17" width="9.7109375" style="3" customWidth="1"/>
    <col min="18" max="18" width="10.42578125" style="3" customWidth="1"/>
    <col min="19" max="19" width="12.5703125" style="3" customWidth="1"/>
  </cols>
  <sheetData>
    <row r="1" spans="1:19" ht="18" customHeight="1" thickTop="1" x14ac:dyDescent="0.2">
      <c r="A1" s="620" t="s">
        <v>209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62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622" t="s">
        <v>67</v>
      </c>
      <c r="B3" s="623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6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212" t="s">
        <v>17</v>
      </c>
    </row>
    <row r="4" spans="1:19" s="1" customFormat="1" ht="18" customHeight="1" thickTop="1" thickBot="1" x14ac:dyDescent="0.25">
      <c r="A4" s="37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ht="18" customHeight="1" thickTop="1" x14ac:dyDescent="0.2">
      <c r="A5" s="624" t="s">
        <v>210</v>
      </c>
      <c r="B5" s="315" t="s">
        <v>20</v>
      </c>
      <c r="C5" s="171">
        <v>271</v>
      </c>
      <c r="D5" s="171">
        <v>251</v>
      </c>
      <c r="E5" s="171">
        <v>6</v>
      </c>
      <c r="F5" s="172">
        <v>14</v>
      </c>
      <c r="G5" s="173">
        <v>3</v>
      </c>
      <c r="H5" s="174"/>
      <c r="I5" s="171"/>
      <c r="J5" s="171">
        <v>2</v>
      </c>
      <c r="K5" s="171"/>
      <c r="L5" s="171"/>
      <c r="M5" s="171"/>
      <c r="N5" s="171">
        <v>1</v>
      </c>
      <c r="O5" s="171"/>
      <c r="P5" s="171"/>
      <c r="Q5" s="171"/>
      <c r="R5" s="171"/>
      <c r="S5" s="175"/>
    </row>
    <row r="6" spans="1:19" ht="18" customHeight="1" x14ac:dyDescent="0.2">
      <c r="A6" s="625"/>
      <c r="B6" s="316" t="s">
        <v>21</v>
      </c>
      <c r="C6" s="194">
        <v>100</v>
      </c>
      <c r="D6" s="195">
        <f t="shared" ref="D6:S6" si="0">IF($C5=0,0%,(D5/$C5*100))</f>
        <v>92.619926199261997</v>
      </c>
      <c r="E6" s="195">
        <f t="shared" si="0"/>
        <v>2.214022140221402</v>
      </c>
      <c r="F6" s="196">
        <f t="shared" si="0"/>
        <v>5.1660516605166054</v>
      </c>
      <c r="G6" s="197">
        <f t="shared" si="0"/>
        <v>1.107011070110701</v>
      </c>
      <c r="H6" s="198">
        <f t="shared" si="0"/>
        <v>0</v>
      </c>
      <c r="I6" s="199">
        <f t="shared" si="0"/>
        <v>0</v>
      </c>
      <c r="J6" s="199">
        <f t="shared" si="0"/>
        <v>0.73800738007380073</v>
      </c>
      <c r="K6" s="199">
        <f t="shared" si="0"/>
        <v>0</v>
      </c>
      <c r="L6" s="199">
        <f t="shared" si="0"/>
        <v>0</v>
      </c>
      <c r="M6" s="199">
        <f t="shared" si="0"/>
        <v>0</v>
      </c>
      <c r="N6" s="199">
        <f t="shared" si="0"/>
        <v>0.36900369003690037</v>
      </c>
      <c r="O6" s="199">
        <f t="shared" si="0"/>
        <v>0</v>
      </c>
      <c r="P6" s="199">
        <f t="shared" si="0"/>
        <v>0</v>
      </c>
      <c r="Q6" s="199">
        <f t="shared" si="0"/>
        <v>0</v>
      </c>
      <c r="R6" s="199">
        <f t="shared" si="0"/>
        <v>0</v>
      </c>
      <c r="S6" s="200">
        <f t="shared" si="0"/>
        <v>0</v>
      </c>
    </row>
    <row r="7" spans="1:19" ht="18" customHeight="1" x14ac:dyDescent="0.2">
      <c r="A7" s="619" t="s">
        <v>196</v>
      </c>
      <c r="B7" s="317" t="s">
        <v>20</v>
      </c>
      <c r="C7" s="24">
        <v>87</v>
      </c>
      <c r="D7" s="24">
        <v>80</v>
      </c>
      <c r="E7" s="24">
        <v>1</v>
      </c>
      <c r="F7" s="54">
        <v>6</v>
      </c>
      <c r="G7" s="129">
        <v>1</v>
      </c>
      <c r="H7" s="23"/>
      <c r="I7" s="24"/>
      <c r="J7" s="24">
        <v>1</v>
      </c>
      <c r="K7" s="24"/>
      <c r="L7" s="24"/>
      <c r="M7" s="24"/>
      <c r="N7" s="24"/>
      <c r="O7" s="24"/>
      <c r="P7" s="24"/>
      <c r="Q7" s="24"/>
      <c r="R7" s="24"/>
      <c r="S7" s="29"/>
    </row>
    <row r="8" spans="1:19" ht="18" customHeight="1" x14ac:dyDescent="0.2">
      <c r="A8" s="619"/>
      <c r="B8" s="316" t="s">
        <v>21</v>
      </c>
      <c r="C8" s="187">
        <v>100</v>
      </c>
      <c r="D8" s="188">
        <f t="shared" ref="D8:S8" si="1">IF($C7=0,0%,(D7/$C7*100))</f>
        <v>91.954022988505741</v>
      </c>
      <c r="E8" s="188">
        <f t="shared" si="1"/>
        <v>1.1494252873563218</v>
      </c>
      <c r="F8" s="189">
        <f t="shared" si="1"/>
        <v>6.8965517241379306</v>
      </c>
      <c r="G8" s="190">
        <f t="shared" si="1"/>
        <v>1.1494252873563218</v>
      </c>
      <c r="H8" s="191">
        <f t="shared" si="1"/>
        <v>0</v>
      </c>
      <c r="I8" s="192">
        <f t="shared" si="1"/>
        <v>0</v>
      </c>
      <c r="J8" s="192">
        <f t="shared" si="1"/>
        <v>1.1494252873563218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2">
        <f t="shared" si="1"/>
        <v>0</v>
      </c>
      <c r="R8" s="192">
        <f t="shared" si="1"/>
        <v>0</v>
      </c>
      <c r="S8" s="193">
        <f t="shared" si="1"/>
        <v>0</v>
      </c>
    </row>
    <row r="9" spans="1:19" ht="18" customHeight="1" x14ac:dyDescent="0.2">
      <c r="A9" s="619" t="s">
        <v>197</v>
      </c>
      <c r="B9" s="317" t="s">
        <v>20</v>
      </c>
      <c r="C9" s="24">
        <v>180</v>
      </c>
      <c r="D9" s="24">
        <v>167</v>
      </c>
      <c r="E9" s="24">
        <v>5</v>
      </c>
      <c r="F9" s="54">
        <v>8</v>
      </c>
      <c r="G9" s="129">
        <v>2</v>
      </c>
      <c r="H9" s="23"/>
      <c r="I9" s="24"/>
      <c r="J9" s="24">
        <v>1</v>
      </c>
      <c r="K9" s="24"/>
      <c r="L9" s="24"/>
      <c r="M9" s="24"/>
      <c r="N9" s="24">
        <v>1</v>
      </c>
      <c r="O9" s="24"/>
      <c r="P9" s="24"/>
      <c r="Q9" s="24"/>
      <c r="R9" s="24"/>
      <c r="S9" s="29"/>
    </row>
    <row r="10" spans="1:19" ht="18" customHeight="1" x14ac:dyDescent="0.2">
      <c r="A10" s="619"/>
      <c r="B10" s="316" t="s">
        <v>21</v>
      </c>
      <c r="C10" s="187">
        <v>100</v>
      </c>
      <c r="D10" s="188">
        <f t="shared" ref="D10:S10" si="2">IF($C9=0,0%,(D9/$C9*100))</f>
        <v>92.777777777777786</v>
      </c>
      <c r="E10" s="188">
        <f t="shared" si="2"/>
        <v>2.7777777777777777</v>
      </c>
      <c r="F10" s="189">
        <f t="shared" si="2"/>
        <v>4.4444444444444446</v>
      </c>
      <c r="G10" s="190">
        <f t="shared" si="2"/>
        <v>1.1111111111111112</v>
      </c>
      <c r="H10" s="191">
        <f t="shared" si="2"/>
        <v>0</v>
      </c>
      <c r="I10" s="192">
        <f t="shared" si="2"/>
        <v>0</v>
      </c>
      <c r="J10" s="192">
        <f t="shared" si="2"/>
        <v>0.55555555555555558</v>
      </c>
      <c r="K10" s="192">
        <f t="shared" si="2"/>
        <v>0</v>
      </c>
      <c r="L10" s="192">
        <f t="shared" si="2"/>
        <v>0</v>
      </c>
      <c r="M10" s="192">
        <f t="shared" si="2"/>
        <v>0</v>
      </c>
      <c r="N10" s="192">
        <f t="shared" si="2"/>
        <v>0.55555555555555558</v>
      </c>
      <c r="O10" s="192">
        <f t="shared" si="2"/>
        <v>0</v>
      </c>
      <c r="P10" s="192">
        <f t="shared" si="2"/>
        <v>0</v>
      </c>
      <c r="Q10" s="192">
        <f t="shared" si="2"/>
        <v>0</v>
      </c>
      <c r="R10" s="192">
        <f t="shared" si="2"/>
        <v>0</v>
      </c>
      <c r="S10" s="193">
        <f t="shared" si="2"/>
        <v>0</v>
      </c>
    </row>
    <row r="11" spans="1:19" ht="18" customHeight="1" x14ac:dyDescent="0.2">
      <c r="A11" s="619" t="s">
        <v>198</v>
      </c>
      <c r="B11" s="317" t="s">
        <v>20</v>
      </c>
      <c r="C11" s="24">
        <v>4</v>
      </c>
      <c r="D11" s="24">
        <v>4</v>
      </c>
      <c r="E11" s="24"/>
      <c r="F11" s="54"/>
      <c r="G11" s="129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9"/>
    </row>
    <row r="12" spans="1:19" ht="18" customHeight="1" thickBot="1" x14ac:dyDescent="0.25">
      <c r="A12" s="619"/>
      <c r="B12" s="316" t="s">
        <v>21</v>
      </c>
      <c r="C12" s="187">
        <v>100</v>
      </c>
      <c r="D12" s="188">
        <f t="shared" ref="D12:S12" si="3">IF($C11=0,0%,(D11/$C11*100))</f>
        <v>100</v>
      </c>
      <c r="E12" s="188">
        <f t="shared" si="3"/>
        <v>0</v>
      </c>
      <c r="F12" s="189">
        <f t="shared" si="3"/>
        <v>0</v>
      </c>
      <c r="G12" s="190">
        <f t="shared" si="3"/>
        <v>0</v>
      </c>
      <c r="H12" s="191">
        <f t="shared" si="3"/>
        <v>0</v>
      </c>
      <c r="I12" s="192">
        <f t="shared" si="3"/>
        <v>0</v>
      </c>
      <c r="J12" s="192">
        <f t="shared" si="3"/>
        <v>0</v>
      </c>
      <c r="K12" s="192">
        <f t="shared" si="3"/>
        <v>0</v>
      </c>
      <c r="L12" s="192">
        <f t="shared" si="3"/>
        <v>0</v>
      </c>
      <c r="M12" s="192">
        <f t="shared" si="3"/>
        <v>0</v>
      </c>
      <c r="N12" s="192">
        <f t="shared" si="3"/>
        <v>0</v>
      </c>
      <c r="O12" s="192">
        <f t="shared" si="3"/>
        <v>0</v>
      </c>
      <c r="P12" s="192">
        <f t="shared" si="3"/>
        <v>0</v>
      </c>
      <c r="Q12" s="192">
        <f t="shared" si="3"/>
        <v>0</v>
      </c>
      <c r="R12" s="192">
        <f t="shared" si="3"/>
        <v>0</v>
      </c>
      <c r="S12" s="193">
        <f t="shared" si="3"/>
        <v>0</v>
      </c>
    </row>
    <row r="13" spans="1:19" ht="27" customHeight="1" thickBot="1" x14ac:dyDescent="0.25">
      <c r="A13" s="628" t="s">
        <v>169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30"/>
    </row>
    <row r="14" spans="1:19" s="1" customFormat="1" ht="18" customHeight="1" thickBot="1" x14ac:dyDescent="0.25">
      <c r="A14" s="411" t="s">
        <v>29</v>
      </c>
      <c r="B14" s="306" t="s">
        <v>20</v>
      </c>
      <c r="C14" s="70">
        <v>26</v>
      </c>
      <c r="D14" s="87" t="s">
        <v>30</v>
      </c>
      <c r="E14" s="88" t="s">
        <v>30</v>
      </c>
      <c r="F14" s="89" t="s">
        <v>30</v>
      </c>
      <c r="G14" s="90" t="s">
        <v>30</v>
      </c>
      <c r="H14" s="87" t="s">
        <v>30</v>
      </c>
      <c r="I14" s="88" t="s">
        <v>30</v>
      </c>
      <c r="J14" s="88" t="s">
        <v>30</v>
      </c>
      <c r="K14" s="88" t="s">
        <v>30</v>
      </c>
      <c r="L14" s="88" t="s">
        <v>30</v>
      </c>
      <c r="M14" s="88" t="s">
        <v>30</v>
      </c>
      <c r="N14" s="88" t="s">
        <v>30</v>
      </c>
      <c r="O14" s="88" t="s">
        <v>30</v>
      </c>
      <c r="P14" s="88" t="s">
        <v>30</v>
      </c>
      <c r="Q14" s="88" t="s">
        <v>30</v>
      </c>
      <c r="R14" s="88" t="s">
        <v>30</v>
      </c>
      <c r="S14" s="91" t="s">
        <v>30</v>
      </c>
    </row>
    <row r="15" spans="1:19" s="1" customFormat="1" ht="18" customHeight="1" x14ac:dyDescent="0.2">
      <c r="A15" s="631" t="s">
        <v>170</v>
      </c>
      <c r="B15" s="375" t="s">
        <v>31</v>
      </c>
      <c r="C15" s="377">
        <v>365</v>
      </c>
      <c r="D15" s="377">
        <v>94</v>
      </c>
      <c r="E15" s="378">
        <v>257</v>
      </c>
      <c r="F15" s="377">
        <v>14</v>
      </c>
      <c r="G15" s="377">
        <v>6</v>
      </c>
      <c r="H15" s="377"/>
      <c r="I15" s="377">
        <v>3</v>
      </c>
      <c r="J15" s="377">
        <v>2</v>
      </c>
      <c r="K15" s="377"/>
      <c r="L15" s="377"/>
      <c r="M15" s="377"/>
      <c r="N15" s="377">
        <v>1</v>
      </c>
      <c r="O15" s="377"/>
      <c r="P15" s="377"/>
      <c r="Q15" s="377"/>
      <c r="R15" s="377"/>
      <c r="S15" s="378"/>
    </row>
    <row r="16" spans="1:19" ht="18" customHeight="1" thickBot="1" x14ac:dyDescent="0.25">
      <c r="A16" s="632"/>
      <c r="B16" s="376" t="s">
        <v>21</v>
      </c>
      <c r="C16" s="374">
        <v>100</v>
      </c>
      <c r="D16" s="372">
        <f t="shared" ref="D16:S16" si="4">IF($C15=0,0%,(D15/$C15*100))</f>
        <v>25.753424657534246</v>
      </c>
      <c r="E16" s="373">
        <f t="shared" si="4"/>
        <v>70.410958904109592</v>
      </c>
      <c r="F16" s="372">
        <f t="shared" si="4"/>
        <v>3.8356164383561646</v>
      </c>
      <c r="G16" s="372">
        <f t="shared" si="4"/>
        <v>1.6438356164383561</v>
      </c>
      <c r="H16" s="372">
        <f t="shared" si="4"/>
        <v>0</v>
      </c>
      <c r="I16" s="372">
        <f t="shared" si="4"/>
        <v>0.82191780821917804</v>
      </c>
      <c r="J16" s="372">
        <f t="shared" si="4"/>
        <v>0.54794520547945202</v>
      </c>
      <c r="K16" s="372">
        <f t="shared" si="4"/>
        <v>0</v>
      </c>
      <c r="L16" s="372">
        <f t="shared" si="4"/>
        <v>0</v>
      </c>
      <c r="M16" s="372">
        <f t="shared" si="4"/>
        <v>0</v>
      </c>
      <c r="N16" s="372">
        <f t="shared" si="4"/>
        <v>0.27397260273972601</v>
      </c>
      <c r="O16" s="372">
        <f t="shared" si="4"/>
        <v>0</v>
      </c>
      <c r="P16" s="372">
        <f t="shared" si="4"/>
        <v>0</v>
      </c>
      <c r="Q16" s="372">
        <f t="shared" si="4"/>
        <v>0</v>
      </c>
      <c r="R16" s="372">
        <f t="shared" si="4"/>
        <v>0</v>
      </c>
      <c r="S16" s="373">
        <f t="shared" si="4"/>
        <v>0</v>
      </c>
    </row>
    <row r="17" spans="1:19" ht="18" customHeight="1" x14ac:dyDescent="0.2">
      <c r="A17" s="631" t="s">
        <v>171</v>
      </c>
      <c r="B17" s="313" t="s">
        <v>20</v>
      </c>
      <c r="C17" s="24">
        <v>156</v>
      </c>
      <c r="D17" s="24">
        <v>35</v>
      </c>
      <c r="E17" s="24">
        <v>117</v>
      </c>
      <c r="F17" s="54">
        <v>4</v>
      </c>
      <c r="G17" s="129">
        <v>2</v>
      </c>
      <c r="H17" s="23"/>
      <c r="I17" s="24"/>
      <c r="J17" s="24">
        <v>2</v>
      </c>
      <c r="K17" s="24"/>
      <c r="L17" s="24"/>
      <c r="M17" s="24"/>
      <c r="N17" s="24"/>
      <c r="O17" s="24"/>
      <c r="P17" s="24"/>
      <c r="Q17" s="24"/>
      <c r="R17" s="24"/>
      <c r="S17" s="29"/>
    </row>
    <row r="18" spans="1:19" ht="18" customHeight="1" thickBot="1" x14ac:dyDescent="0.25">
      <c r="A18" s="632"/>
      <c r="B18" s="312" t="s">
        <v>21</v>
      </c>
      <c r="C18" s="187">
        <v>100</v>
      </c>
      <c r="D18" s="188">
        <f t="shared" ref="D18:S18" si="5">IF($C17=0,0%,(D17/$C17*100))</f>
        <v>22.435897435897438</v>
      </c>
      <c r="E18" s="188">
        <f t="shared" si="5"/>
        <v>75</v>
      </c>
      <c r="F18" s="189">
        <f t="shared" si="5"/>
        <v>2.5641025641025639</v>
      </c>
      <c r="G18" s="190">
        <f t="shared" si="5"/>
        <v>1.2820512820512819</v>
      </c>
      <c r="H18" s="191">
        <f t="shared" si="5"/>
        <v>0</v>
      </c>
      <c r="I18" s="192">
        <f t="shared" si="5"/>
        <v>0</v>
      </c>
      <c r="J18" s="192">
        <f t="shared" si="5"/>
        <v>1.2820512820512819</v>
      </c>
      <c r="K18" s="192">
        <f t="shared" si="5"/>
        <v>0</v>
      </c>
      <c r="L18" s="192">
        <f t="shared" si="5"/>
        <v>0</v>
      </c>
      <c r="M18" s="192">
        <f t="shared" si="5"/>
        <v>0</v>
      </c>
      <c r="N18" s="192">
        <f t="shared" si="5"/>
        <v>0</v>
      </c>
      <c r="O18" s="192">
        <f t="shared" si="5"/>
        <v>0</v>
      </c>
      <c r="P18" s="192">
        <f t="shared" si="5"/>
        <v>0</v>
      </c>
      <c r="Q18" s="192">
        <f t="shared" si="5"/>
        <v>0</v>
      </c>
      <c r="R18" s="192">
        <f t="shared" si="5"/>
        <v>0</v>
      </c>
      <c r="S18" s="193">
        <f t="shared" si="5"/>
        <v>0</v>
      </c>
    </row>
    <row r="19" spans="1:19" ht="18" customHeight="1" x14ac:dyDescent="0.2">
      <c r="A19" s="633" t="s">
        <v>103</v>
      </c>
      <c r="B19" s="311" t="s">
        <v>20</v>
      </c>
      <c r="C19" s="24">
        <v>153</v>
      </c>
      <c r="D19" s="24">
        <v>35</v>
      </c>
      <c r="E19" s="24">
        <v>114</v>
      </c>
      <c r="F19" s="54">
        <v>4</v>
      </c>
      <c r="G19" s="129">
        <v>2</v>
      </c>
      <c r="H19" s="23"/>
      <c r="I19" s="24"/>
      <c r="J19" s="24">
        <v>2</v>
      </c>
      <c r="K19" s="24"/>
      <c r="L19" s="24"/>
      <c r="M19" s="24"/>
      <c r="N19" s="24"/>
      <c r="O19" s="24"/>
      <c r="P19" s="24"/>
      <c r="Q19" s="24"/>
      <c r="R19" s="24"/>
      <c r="S19" s="29"/>
    </row>
    <row r="20" spans="1:19" ht="18" customHeight="1" thickBot="1" x14ac:dyDescent="0.25">
      <c r="A20" s="634"/>
      <c r="B20" s="312" t="s">
        <v>21</v>
      </c>
      <c r="C20" s="187">
        <v>100</v>
      </c>
      <c r="D20" s="188">
        <f t="shared" ref="D20:S20" si="6">IF($C19=0,0%,(D19/$C19*100))</f>
        <v>22.875816993464053</v>
      </c>
      <c r="E20" s="188">
        <f t="shared" si="6"/>
        <v>74.509803921568633</v>
      </c>
      <c r="F20" s="189">
        <f t="shared" si="6"/>
        <v>2.6143790849673203</v>
      </c>
      <c r="G20" s="190">
        <f t="shared" si="6"/>
        <v>1.3071895424836601</v>
      </c>
      <c r="H20" s="191">
        <f t="shared" si="6"/>
        <v>0</v>
      </c>
      <c r="I20" s="192">
        <f t="shared" si="6"/>
        <v>0</v>
      </c>
      <c r="J20" s="192">
        <f t="shared" si="6"/>
        <v>1.3071895424836601</v>
      </c>
      <c r="K20" s="192">
        <f t="shared" si="6"/>
        <v>0</v>
      </c>
      <c r="L20" s="192">
        <f t="shared" si="6"/>
        <v>0</v>
      </c>
      <c r="M20" s="192">
        <f t="shared" si="6"/>
        <v>0</v>
      </c>
      <c r="N20" s="192">
        <f t="shared" si="6"/>
        <v>0</v>
      </c>
      <c r="O20" s="192">
        <f t="shared" si="6"/>
        <v>0</v>
      </c>
      <c r="P20" s="192">
        <f t="shared" si="6"/>
        <v>0</v>
      </c>
      <c r="Q20" s="192">
        <f t="shared" si="6"/>
        <v>0</v>
      </c>
      <c r="R20" s="192">
        <f t="shared" si="6"/>
        <v>0</v>
      </c>
      <c r="S20" s="193">
        <f t="shared" si="6"/>
        <v>0</v>
      </c>
    </row>
    <row r="21" spans="1:19" ht="18" customHeight="1" x14ac:dyDescent="0.2">
      <c r="A21" s="635" t="s">
        <v>172</v>
      </c>
      <c r="B21" s="311" t="s">
        <v>20</v>
      </c>
      <c r="C21" s="24">
        <v>23</v>
      </c>
      <c r="D21" s="24">
        <v>5</v>
      </c>
      <c r="E21" s="24">
        <v>18</v>
      </c>
      <c r="F21" s="54"/>
      <c r="G21" s="129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9"/>
    </row>
    <row r="22" spans="1:19" ht="18" customHeight="1" thickBot="1" x14ac:dyDescent="0.25">
      <c r="A22" s="636"/>
      <c r="B22" s="312" t="s">
        <v>21</v>
      </c>
      <c r="C22" s="187">
        <v>100</v>
      </c>
      <c r="D22" s="188">
        <f t="shared" ref="D22:S22" si="7">IF($C21=0,0%,(D21/$C21*100))</f>
        <v>21.739130434782609</v>
      </c>
      <c r="E22" s="188">
        <f t="shared" si="7"/>
        <v>78.260869565217391</v>
      </c>
      <c r="F22" s="189">
        <f t="shared" si="7"/>
        <v>0</v>
      </c>
      <c r="G22" s="190">
        <f t="shared" si="7"/>
        <v>0</v>
      </c>
      <c r="H22" s="191">
        <f t="shared" si="7"/>
        <v>0</v>
      </c>
      <c r="I22" s="192">
        <f t="shared" si="7"/>
        <v>0</v>
      </c>
      <c r="J22" s="192">
        <f t="shared" si="7"/>
        <v>0</v>
      </c>
      <c r="K22" s="192">
        <f t="shared" si="7"/>
        <v>0</v>
      </c>
      <c r="L22" s="192">
        <f t="shared" si="7"/>
        <v>0</v>
      </c>
      <c r="M22" s="192">
        <f t="shared" si="7"/>
        <v>0</v>
      </c>
      <c r="N22" s="192">
        <f t="shared" si="7"/>
        <v>0</v>
      </c>
      <c r="O22" s="192">
        <f t="shared" si="7"/>
        <v>0</v>
      </c>
      <c r="P22" s="192">
        <f t="shared" si="7"/>
        <v>0</v>
      </c>
      <c r="Q22" s="192">
        <f t="shared" si="7"/>
        <v>0</v>
      </c>
      <c r="R22" s="192">
        <f t="shared" si="7"/>
        <v>0</v>
      </c>
      <c r="S22" s="193">
        <f t="shared" si="7"/>
        <v>0</v>
      </c>
    </row>
    <row r="23" spans="1:19" ht="27" customHeight="1" thickBot="1" x14ac:dyDescent="0.25">
      <c r="A23" s="637" t="s">
        <v>173</v>
      </c>
      <c r="B23" s="638"/>
      <c r="C23" s="638"/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638"/>
      <c r="S23" s="639"/>
    </row>
    <row r="24" spans="1:19" s="1" customFormat="1" ht="18" customHeight="1" thickBot="1" x14ac:dyDescent="0.25">
      <c r="A24" s="408" t="s">
        <v>29</v>
      </c>
      <c r="B24" s="314" t="s">
        <v>20</v>
      </c>
      <c r="C24" s="30">
        <v>11</v>
      </c>
      <c r="D24" s="92" t="s">
        <v>30</v>
      </c>
      <c r="E24" s="92" t="s">
        <v>30</v>
      </c>
      <c r="F24" s="92" t="s">
        <v>30</v>
      </c>
      <c r="G24" s="92" t="s">
        <v>30</v>
      </c>
      <c r="H24" s="92" t="s">
        <v>30</v>
      </c>
      <c r="I24" s="92" t="s">
        <v>30</v>
      </c>
      <c r="J24" s="92" t="s">
        <v>30</v>
      </c>
      <c r="K24" s="92" t="s">
        <v>30</v>
      </c>
      <c r="L24" s="92" t="s">
        <v>30</v>
      </c>
      <c r="M24" s="92" t="s">
        <v>30</v>
      </c>
      <c r="N24" s="92" t="s">
        <v>30</v>
      </c>
      <c r="O24" s="92" t="s">
        <v>30</v>
      </c>
      <c r="P24" s="92" t="s">
        <v>30</v>
      </c>
      <c r="Q24" s="92" t="s">
        <v>30</v>
      </c>
      <c r="R24" s="92" t="s">
        <v>30</v>
      </c>
      <c r="S24" s="93" t="s">
        <v>30</v>
      </c>
    </row>
    <row r="25" spans="1:19" ht="18" customHeight="1" x14ac:dyDescent="0.2">
      <c r="A25" s="631" t="s">
        <v>170</v>
      </c>
      <c r="B25" s="307" t="s">
        <v>20</v>
      </c>
      <c r="C25" s="24">
        <v>213</v>
      </c>
      <c r="D25" s="24">
        <v>71</v>
      </c>
      <c r="E25" s="24">
        <v>129</v>
      </c>
      <c r="F25" s="54">
        <v>13</v>
      </c>
      <c r="G25" s="129">
        <v>6</v>
      </c>
      <c r="H25" s="23">
        <v>1</v>
      </c>
      <c r="I25" s="24">
        <v>2</v>
      </c>
      <c r="J25" s="24">
        <v>3</v>
      </c>
      <c r="K25" s="24"/>
      <c r="L25" s="24"/>
      <c r="M25" s="24"/>
      <c r="N25" s="24"/>
      <c r="O25" s="24"/>
      <c r="P25" s="24"/>
      <c r="Q25" s="24"/>
      <c r="R25" s="24"/>
      <c r="S25" s="29"/>
    </row>
    <row r="26" spans="1:19" ht="18" customHeight="1" thickBot="1" x14ac:dyDescent="0.25">
      <c r="A26" s="632"/>
      <c r="B26" s="308" t="s">
        <v>21</v>
      </c>
      <c r="C26" s="187">
        <v>100</v>
      </c>
      <c r="D26" s="188">
        <f t="shared" ref="D26:S26" si="8">IF($C25=0,0%,(D25/$C25*100))</f>
        <v>33.333333333333329</v>
      </c>
      <c r="E26" s="188">
        <f t="shared" si="8"/>
        <v>60.563380281690137</v>
      </c>
      <c r="F26" s="189">
        <f t="shared" si="8"/>
        <v>6.103286384976526</v>
      </c>
      <c r="G26" s="190">
        <f t="shared" si="8"/>
        <v>2.8169014084507045</v>
      </c>
      <c r="H26" s="191">
        <f t="shared" si="8"/>
        <v>0.46948356807511737</v>
      </c>
      <c r="I26" s="192">
        <f t="shared" si="8"/>
        <v>0.93896713615023475</v>
      </c>
      <c r="J26" s="192">
        <f t="shared" si="8"/>
        <v>1.4084507042253522</v>
      </c>
      <c r="K26" s="192">
        <f t="shared" si="8"/>
        <v>0</v>
      </c>
      <c r="L26" s="192">
        <f t="shared" si="8"/>
        <v>0</v>
      </c>
      <c r="M26" s="192">
        <f t="shared" si="8"/>
        <v>0</v>
      </c>
      <c r="N26" s="192">
        <f t="shared" si="8"/>
        <v>0</v>
      </c>
      <c r="O26" s="192">
        <f t="shared" si="8"/>
        <v>0</v>
      </c>
      <c r="P26" s="192">
        <f t="shared" si="8"/>
        <v>0</v>
      </c>
      <c r="Q26" s="192">
        <f t="shared" si="8"/>
        <v>0</v>
      </c>
      <c r="R26" s="192">
        <f t="shared" si="8"/>
        <v>0</v>
      </c>
      <c r="S26" s="193">
        <f t="shared" si="8"/>
        <v>0</v>
      </c>
    </row>
    <row r="27" spans="1:19" ht="18" customHeight="1" x14ac:dyDescent="0.2">
      <c r="A27" s="631" t="s">
        <v>171</v>
      </c>
      <c r="B27" s="309" t="s">
        <v>31</v>
      </c>
      <c r="C27" s="24">
        <v>106</v>
      </c>
      <c r="D27" s="24">
        <v>33</v>
      </c>
      <c r="E27" s="24">
        <v>66</v>
      </c>
      <c r="F27" s="54">
        <v>7</v>
      </c>
      <c r="G27" s="129">
        <v>4</v>
      </c>
      <c r="H27" s="23"/>
      <c r="I27" s="24">
        <v>1</v>
      </c>
      <c r="J27" s="24">
        <v>3</v>
      </c>
      <c r="K27" s="24"/>
      <c r="L27" s="24"/>
      <c r="M27" s="24"/>
      <c r="N27" s="24"/>
      <c r="O27" s="24"/>
      <c r="P27" s="24"/>
      <c r="Q27" s="24"/>
      <c r="R27" s="24"/>
      <c r="S27" s="29"/>
    </row>
    <row r="28" spans="1:19" ht="18" customHeight="1" thickBot="1" x14ac:dyDescent="0.25">
      <c r="A28" s="632"/>
      <c r="B28" s="310" t="s">
        <v>21</v>
      </c>
      <c r="C28" s="187">
        <v>100</v>
      </c>
      <c r="D28" s="188">
        <f t="shared" ref="D28:S28" si="9">IF($C27=0,0%,(D27/$C27*100))</f>
        <v>31.132075471698112</v>
      </c>
      <c r="E28" s="188">
        <f t="shared" si="9"/>
        <v>62.264150943396224</v>
      </c>
      <c r="F28" s="189">
        <f t="shared" si="9"/>
        <v>6.6037735849056602</v>
      </c>
      <c r="G28" s="190">
        <f t="shared" si="9"/>
        <v>3.7735849056603774</v>
      </c>
      <c r="H28" s="191">
        <f t="shared" si="9"/>
        <v>0</v>
      </c>
      <c r="I28" s="192">
        <f t="shared" si="9"/>
        <v>0.94339622641509435</v>
      </c>
      <c r="J28" s="192">
        <f t="shared" si="9"/>
        <v>2.8301886792452833</v>
      </c>
      <c r="K28" s="192">
        <f t="shared" si="9"/>
        <v>0</v>
      </c>
      <c r="L28" s="192">
        <f t="shared" si="9"/>
        <v>0</v>
      </c>
      <c r="M28" s="192">
        <f t="shared" si="9"/>
        <v>0</v>
      </c>
      <c r="N28" s="192">
        <f t="shared" si="9"/>
        <v>0</v>
      </c>
      <c r="O28" s="192">
        <f t="shared" si="9"/>
        <v>0</v>
      </c>
      <c r="P28" s="192">
        <f t="shared" si="9"/>
        <v>0</v>
      </c>
      <c r="Q28" s="192">
        <f t="shared" si="9"/>
        <v>0</v>
      </c>
      <c r="R28" s="192">
        <f t="shared" si="9"/>
        <v>0</v>
      </c>
      <c r="S28" s="193">
        <f t="shared" si="9"/>
        <v>0</v>
      </c>
    </row>
    <row r="29" spans="1:19" ht="18" customHeight="1" x14ac:dyDescent="0.2">
      <c r="A29" s="633" t="s">
        <v>103</v>
      </c>
      <c r="B29" s="311" t="s">
        <v>20</v>
      </c>
      <c r="C29" s="24">
        <v>81</v>
      </c>
      <c r="D29" s="24">
        <v>21</v>
      </c>
      <c r="E29" s="24">
        <v>54</v>
      </c>
      <c r="F29" s="54">
        <v>6</v>
      </c>
      <c r="G29" s="129">
        <v>3</v>
      </c>
      <c r="H29" s="23"/>
      <c r="I29" s="24">
        <v>1</v>
      </c>
      <c r="J29" s="24">
        <v>2</v>
      </c>
      <c r="K29" s="24"/>
      <c r="L29" s="24"/>
      <c r="M29" s="24"/>
      <c r="N29" s="24"/>
      <c r="O29" s="24"/>
      <c r="P29" s="24"/>
      <c r="Q29" s="24"/>
      <c r="R29" s="24"/>
      <c r="S29" s="29"/>
    </row>
    <row r="30" spans="1:19" ht="18" customHeight="1" thickBot="1" x14ac:dyDescent="0.25">
      <c r="A30" s="634"/>
      <c r="B30" s="312" t="s">
        <v>21</v>
      </c>
      <c r="C30" s="187">
        <v>100</v>
      </c>
      <c r="D30" s="188">
        <f t="shared" ref="D30:S30" si="10">IF($C29=0,0%,(D29/$C29*100))</f>
        <v>25.925925925925924</v>
      </c>
      <c r="E30" s="188">
        <f t="shared" si="10"/>
        <v>66.666666666666657</v>
      </c>
      <c r="F30" s="189">
        <f t="shared" si="10"/>
        <v>7.4074074074074066</v>
      </c>
      <c r="G30" s="190">
        <f t="shared" si="10"/>
        <v>3.7037037037037033</v>
      </c>
      <c r="H30" s="191">
        <f t="shared" si="10"/>
        <v>0</v>
      </c>
      <c r="I30" s="192">
        <f t="shared" si="10"/>
        <v>1.2345679012345678</v>
      </c>
      <c r="J30" s="192">
        <f t="shared" si="10"/>
        <v>2.4691358024691357</v>
      </c>
      <c r="K30" s="192">
        <f t="shared" si="10"/>
        <v>0</v>
      </c>
      <c r="L30" s="192">
        <f t="shared" si="10"/>
        <v>0</v>
      </c>
      <c r="M30" s="192">
        <f t="shared" si="10"/>
        <v>0</v>
      </c>
      <c r="N30" s="192">
        <f t="shared" si="10"/>
        <v>0</v>
      </c>
      <c r="O30" s="192">
        <f t="shared" si="10"/>
        <v>0</v>
      </c>
      <c r="P30" s="192">
        <f t="shared" si="10"/>
        <v>0</v>
      </c>
      <c r="Q30" s="192">
        <f t="shared" si="10"/>
        <v>0</v>
      </c>
      <c r="R30" s="192">
        <f t="shared" si="10"/>
        <v>0</v>
      </c>
      <c r="S30" s="193">
        <f t="shared" si="10"/>
        <v>0</v>
      </c>
    </row>
    <row r="31" spans="1:19" ht="18" customHeight="1" thickBot="1" x14ac:dyDescent="0.25">
      <c r="A31" s="626" t="s">
        <v>172</v>
      </c>
      <c r="B31" s="311" t="s">
        <v>20</v>
      </c>
      <c r="C31" s="24">
        <v>5</v>
      </c>
      <c r="D31" s="24">
        <v>1</v>
      </c>
      <c r="E31" s="24">
        <v>3</v>
      </c>
      <c r="F31" s="54">
        <v>1</v>
      </c>
      <c r="G31" s="129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9"/>
    </row>
    <row r="32" spans="1:19" ht="18" customHeight="1" thickBot="1" x14ac:dyDescent="0.25">
      <c r="A32" s="627"/>
      <c r="B32" s="312" t="s">
        <v>21</v>
      </c>
      <c r="C32" s="187">
        <v>100</v>
      </c>
      <c r="D32" s="188">
        <f t="shared" ref="D32:S32" si="11">IF($C31=0,0%,(D31/$C31*100))</f>
        <v>20</v>
      </c>
      <c r="E32" s="188">
        <f t="shared" si="11"/>
        <v>60</v>
      </c>
      <c r="F32" s="189">
        <f t="shared" si="11"/>
        <v>20</v>
      </c>
      <c r="G32" s="190">
        <f t="shared" si="11"/>
        <v>0</v>
      </c>
      <c r="H32" s="191">
        <f t="shared" si="11"/>
        <v>0</v>
      </c>
      <c r="I32" s="192">
        <f t="shared" si="11"/>
        <v>0</v>
      </c>
      <c r="J32" s="192">
        <f t="shared" si="11"/>
        <v>0</v>
      </c>
      <c r="K32" s="192">
        <f t="shared" si="11"/>
        <v>0</v>
      </c>
      <c r="L32" s="192">
        <f t="shared" si="11"/>
        <v>0</v>
      </c>
      <c r="M32" s="192">
        <f t="shared" si="11"/>
        <v>0</v>
      </c>
      <c r="N32" s="192">
        <f t="shared" si="11"/>
        <v>0</v>
      </c>
      <c r="O32" s="192">
        <f t="shared" si="11"/>
        <v>0</v>
      </c>
      <c r="P32" s="192">
        <f t="shared" si="11"/>
        <v>0</v>
      </c>
      <c r="Q32" s="192">
        <f t="shared" si="11"/>
        <v>0</v>
      </c>
      <c r="R32" s="192">
        <f t="shared" si="11"/>
        <v>0</v>
      </c>
      <c r="S32" s="193">
        <f t="shared" si="11"/>
        <v>0</v>
      </c>
    </row>
    <row r="33" ht="13.5" thickTop="1" x14ac:dyDescent="0.2"/>
  </sheetData>
  <mergeCells count="17">
    <mergeCell ref="A31:A32"/>
    <mergeCell ref="A13:S13"/>
    <mergeCell ref="A15:A16"/>
    <mergeCell ref="A17:A18"/>
    <mergeCell ref="A19:A20"/>
    <mergeCell ref="A21:A22"/>
    <mergeCell ref="A23:S23"/>
    <mergeCell ref="A25:A26"/>
    <mergeCell ref="A27:A28"/>
    <mergeCell ref="A29:A30"/>
    <mergeCell ref="A11:A12"/>
    <mergeCell ref="A1:S2"/>
    <mergeCell ref="A3:B3"/>
    <mergeCell ref="H4:S4"/>
    <mergeCell ref="A5:A6"/>
    <mergeCell ref="A7:A8"/>
    <mergeCell ref="A9:A10"/>
  </mergeCells>
  <printOptions horizontalCentered="1"/>
  <pageMargins left="0.25" right="0.25" top="0.25" bottom="0.25" header="0" footer="0.5"/>
  <pageSetup scale="5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39"/>
  <sheetViews>
    <sheetView zoomScaleNormal="100" zoomScaleSheetLayoutView="100" workbookViewId="0">
      <selection sqref="A1:S2"/>
    </sheetView>
  </sheetViews>
  <sheetFormatPr defaultColWidth="8.85546875" defaultRowHeight="12.75" x14ac:dyDescent="0.2"/>
  <cols>
    <col min="1" max="1" width="20.7109375" style="3" customWidth="1"/>
    <col min="2" max="2" width="4" style="16" customWidth="1"/>
    <col min="3" max="3" width="6.42578125" style="3" customWidth="1"/>
    <col min="4" max="4" width="8.7109375" style="3" customWidth="1"/>
    <col min="5" max="5" width="10.7109375" style="3" customWidth="1"/>
    <col min="6" max="6" width="10" style="3" customWidth="1"/>
    <col min="7" max="7" width="9.85546875" style="3" customWidth="1"/>
    <col min="8" max="8" width="13.140625" style="3" customWidth="1"/>
    <col min="9" max="9" width="9.7109375" style="3" customWidth="1"/>
    <col min="10" max="10" width="10.42578125" style="3" customWidth="1"/>
    <col min="11" max="11" width="11" style="3" customWidth="1"/>
    <col min="12" max="13" width="10.5703125" style="3" customWidth="1"/>
    <col min="14" max="14" width="11" style="3" customWidth="1"/>
    <col min="15" max="15" width="8.85546875" style="3" customWidth="1"/>
    <col min="16" max="16" width="10" style="3" customWidth="1"/>
    <col min="17" max="17" width="9.7109375" style="3" customWidth="1"/>
    <col min="18" max="18" width="10.42578125" style="3" customWidth="1"/>
    <col min="19" max="19" width="12.5703125" style="3" customWidth="1"/>
  </cols>
  <sheetData>
    <row r="1" spans="1:19" ht="18" customHeight="1" thickTop="1" x14ac:dyDescent="0.2">
      <c r="A1" s="620" t="s">
        <v>211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62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622" t="s">
        <v>67</v>
      </c>
      <c r="B3" s="623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6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212" t="s">
        <v>17</v>
      </c>
    </row>
    <row r="4" spans="1:19" s="1" customFormat="1" ht="18" customHeight="1" thickTop="1" thickBot="1" x14ac:dyDescent="0.25">
      <c r="A4" s="37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ht="18" customHeight="1" thickTop="1" x14ac:dyDescent="0.2">
      <c r="A5" s="624" t="s">
        <v>212</v>
      </c>
      <c r="B5" s="315" t="s">
        <v>20</v>
      </c>
      <c r="C5" s="171">
        <v>537</v>
      </c>
      <c r="D5" s="171">
        <v>477</v>
      </c>
      <c r="E5" s="171">
        <v>28</v>
      </c>
      <c r="F5" s="172">
        <v>32</v>
      </c>
      <c r="G5" s="173">
        <v>7</v>
      </c>
      <c r="H5" s="174">
        <v>1</v>
      </c>
      <c r="I5" s="171"/>
      <c r="J5" s="171">
        <v>2</v>
      </c>
      <c r="K5" s="171"/>
      <c r="L5" s="171"/>
      <c r="M5" s="171"/>
      <c r="N5" s="171"/>
      <c r="O5" s="171"/>
      <c r="P5" s="171"/>
      <c r="Q5" s="171">
        <v>4</v>
      </c>
      <c r="R5" s="171"/>
      <c r="S5" s="175"/>
    </row>
    <row r="6" spans="1:19" ht="18" customHeight="1" x14ac:dyDescent="0.2">
      <c r="A6" s="625"/>
      <c r="B6" s="316" t="s">
        <v>21</v>
      </c>
      <c r="C6" s="194">
        <v>100</v>
      </c>
      <c r="D6" s="195">
        <f t="shared" ref="D6:S6" si="0">IF($C5=0,0%,(D5/$C5*100))</f>
        <v>88.826815642458101</v>
      </c>
      <c r="E6" s="195">
        <f t="shared" si="0"/>
        <v>5.2141527001862196</v>
      </c>
      <c r="F6" s="196">
        <f t="shared" si="0"/>
        <v>5.9590316573556796</v>
      </c>
      <c r="G6" s="197">
        <f t="shared" si="0"/>
        <v>1.3035381750465549</v>
      </c>
      <c r="H6" s="198">
        <f t="shared" si="0"/>
        <v>0.18621973929236499</v>
      </c>
      <c r="I6" s="199">
        <f t="shared" si="0"/>
        <v>0</v>
      </c>
      <c r="J6" s="199">
        <f t="shared" si="0"/>
        <v>0.37243947858472998</v>
      </c>
      <c r="K6" s="199">
        <f t="shared" si="0"/>
        <v>0</v>
      </c>
      <c r="L6" s="199">
        <f t="shared" si="0"/>
        <v>0</v>
      </c>
      <c r="M6" s="199">
        <f t="shared" si="0"/>
        <v>0</v>
      </c>
      <c r="N6" s="199">
        <f t="shared" si="0"/>
        <v>0</v>
      </c>
      <c r="O6" s="199">
        <f t="shared" si="0"/>
        <v>0</v>
      </c>
      <c r="P6" s="199">
        <f t="shared" si="0"/>
        <v>0</v>
      </c>
      <c r="Q6" s="199">
        <f t="shared" si="0"/>
        <v>0.74487895716945995</v>
      </c>
      <c r="R6" s="199">
        <f t="shared" si="0"/>
        <v>0</v>
      </c>
      <c r="S6" s="200">
        <f t="shared" si="0"/>
        <v>0</v>
      </c>
    </row>
    <row r="7" spans="1:19" ht="18" customHeight="1" x14ac:dyDescent="0.2">
      <c r="A7" s="619" t="s">
        <v>213</v>
      </c>
      <c r="B7" s="317" t="s">
        <v>20</v>
      </c>
      <c r="C7" s="24">
        <v>24</v>
      </c>
      <c r="D7" s="24">
        <v>21</v>
      </c>
      <c r="E7" s="24">
        <v>2</v>
      </c>
      <c r="F7" s="54">
        <v>1</v>
      </c>
      <c r="G7" s="129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9"/>
    </row>
    <row r="8" spans="1:19" ht="18" customHeight="1" x14ac:dyDescent="0.2">
      <c r="A8" s="619"/>
      <c r="B8" s="316" t="s">
        <v>21</v>
      </c>
      <c r="C8" s="187">
        <v>100</v>
      </c>
      <c r="D8" s="188">
        <f t="shared" ref="D8:S8" si="1">IF($C7=0,0%,(D7/$C7*100))</f>
        <v>87.5</v>
      </c>
      <c r="E8" s="188">
        <f t="shared" si="1"/>
        <v>8.3333333333333321</v>
      </c>
      <c r="F8" s="189">
        <f t="shared" si="1"/>
        <v>4.1666666666666661</v>
      </c>
      <c r="G8" s="190">
        <f t="shared" si="1"/>
        <v>0</v>
      </c>
      <c r="H8" s="191">
        <f t="shared" si="1"/>
        <v>0</v>
      </c>
      <c r="I8" s="192">
        <f t="shared" si="1"/>
        <v>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2">
        <f t="shared" si="1"/>
        <v>0</v>
      </c>
      <c r="R8" s="192">
        <f t="shared" si="1"/>
        <v>0</v>
      </c>
      <c r="S8" s="193">
        <f t="shared" si="1"/>
        <v>0</v>
      </c>
    </row>
    <row r="9" spans="1:19" ht="18" customHeight="1" x14ac:dyDescent="0.2">
      <c r="A9" s="619" t="s">
        <v>198</v>
      </c>
      <c r="B9" s="317" t="s">
        <v>20</v>
      </c>
      <c r="C9" s="24">
        <v>116</v>
      </c>
      <c r="D9" s="24">
        <v>110</v>
      </c>
      <c r="E9" s="24">
        <v>3</v>
      </c>
      <c r="F9" s="54">
        <v>3</v>
      </c>
      <c r="G9" s="129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9"/>
    </row>
    <row r="10" spans="1:19" ht="18" customHeight="1" x14ac:dyDescent="0.2">
      <c r="A10" s="619"/>
      <c r="B10" s="316" t="s">
        <v>21</v>
      </c>
      <c r="C10" s="187">
        <v>100</v>
      </c>
      <c r="D10" s="188">
        <f t="shared" ref="D10:S10" si="2">IF($C9=0,0%,(D9/$C9*100))</f>
        <v>94.827586206896555</v>
      </c>
      <c r="E10" s="188">
        <f t="shared" si="2"/>
        <v>2.5862068965517242</v>
      </c>
      <c r="F10" s="189">
        <f t="shared" si="2"/>
        <v>2.5862068965517242</v>
      </c>
      <c r="G10" s="190">
        <f t="shared" si="2"/>
        <v>0</v>
      </c>
      <c r="H10" s="191">
        <f t="shared" si="2"/>
        <v>0</v>
      </c>
      <c r="I10" s="192">
        <f t="shared" si="2"/>
        <v>0</v>
      </c>
      <c r="J10" s="192">
        <f t="shared" si="2"/>
        <v>0</v>
      </c>
      <c r="K10" s="192">
        <f t="shared" si="2"/>
        <v>0</v>
      </c>
      <c r="L10" s="192">
        <f t="shared" si="2"/>
        <v>0</v>
      </c>
      <c r="M10" s="192">
        <f t="shared" si="2"/>
        <v>0</v>
      </c>
      <c r="N10" s="192">
        <f t="shared" si="2"/>
        <v>0</v>
      </c>
      <c r="O10" s="192">
        <f t="shared" si="2"/>
        <v>0</v>
      </c>
      <c r="P10" s="192">
        <f t="shared" si="2"/>
        <v>0</v>
      </c>
      <c r="Q10" s="192">
        <f t="shared" si="2"/>
        <v>0</v>
      </c>
      <c r="R10" s="192">
        <f t="shared" si="2"/>
        <v>0</v>
      </c>
      <c r="S10" s="193">
        <f t="shared" si="2"/>
        <v>0</v>
      </c>
    </row>
    <row r="11" spans="1:19" ht="18" customHeight="1" x14ac:dyDescent="0.2">
      <c r="A11" s="619" t="s">
        <v>199</v>
      </c>
      <c r="B11" s="317" t="s">
        <v>20</v>
      </c>
      <c r="C11" s="24">
        <v>124</v>
      </c>
      <c r="D11" s="24">
        <v>114</v>
      </c>
      <c r="E11" s="24">
        <v>4</v>
      </c>
      <c r="F11" s="54">
        <v>6</v>
      </c>
      <c r="G11" s="129">
        <v>3</v>
      </c>
      <c r="H11" s="23">
        <v>1</v>
      </c>
      <c r="I11" s="24"/>
      <c r="J11" s="24">
        <v>1</v>
      </c>
      <c r="K11" s="24"/>
      <c r="L11" s="24"/>
      <c r="M11" s="24"/>
      <c r="N11" s="24"/>
      <c r="O11" s="24"/>
      <c r="P11" s="24"/>
      <c r="Q11" s="24">
        <v>1</v>
      </c>
      <c r="R11" s="24"/>
      <c r="S11" s="29"/>
    </row>
    <row r="12" spans="1:19" ht="18" customHeight="1" x14ac:dyDescent="0.2">
      <c r="A12" s="619"/>
      <c r="B12" s="316" t="s">
        <v>21</v>
      </c>
      <c r="C12" s="187">
        <v>100</v>
      </c>
      <c r="D12" s="188">
        <f t="shared" ref="D12:S12" si="3">IF($C11=0,0%,(D11/$C11*100))</f>
        <v>91.935483870967744</v>
      </c>
      <c r="E12" s="188">
        <f t="shared" si="3"/>
        <v>3.225806451612903</v>
      </c>
      <c r="F12" s="189">
        <f t="shared" si="3"/>
        <v>4.838709677419355</v>
      </c>
      <c r="G12" s="190">
        <f t="shared" si="3"/>
        <v>2.4193548387096775</v>
      </c>
      <c r="H12" s="191">
        <f t="shared" si="3"/>
        <v>0.80645161290322576</v>
      </c>
      <c r="I12" s="192">
        <f t="shared" si="3"/>
        <v>0</v>
      </c>
      <c r="J12" s="192">
        <f t="shared" si="3"/>
        <v>0.80645161290322576</v>
      </c>
      <c r="K12" s="192">
        <f t="shared" si="3"/>
        <v>0</v>
      </c>
      <c r="L12" s="192">
        <f t="shared" si="3"/>
        <v>0</v>
      </c>
      <c r="M12" s="192">
        <f t="shared" si="3"/>
        <v>0</v>
      </c>
      <c r="N12" s="192">
        <f t="shared" si="3"/>
        <v>0</v>
      </c>
      <c r="O12" s="192">
        <f t="shared" si="3"/>
        <v>0</v>
      </c>
      <c r="P12" s="192">
        <f t="shared" si="3"/>
        <v>0</v>
      </c>
      <c r="Q12" s="192">
        <f t="shared" si="3"/>
        <v>0.80645161290322576</v>
      </c>
      <c r="R12" s="192">
        <f t="shared" si="3"/>
        <v>0</v>
      </c>
      <c r="S12" s="193">
        <f t="shared" si="3"/>
        <v>0</v>
      </c>
    </row>
    <row r="13" spans="1:19" ht="18" customHeight="1" x14ac:dyDescent="0.2">
      <c r="A13" s="619" t="s">
        <v>200</v>
      </c>
      <c r="B13" s="318" t="s">
        <v>20</v>
      </c>
      <c r="C13" s="24">
        <v>167</v>
      </c>
      <c r="D13" s="24">
        <v>146</v>
      </c>
      <c r="E13" s="24">
        <v>10</v>
      </c>
      <c r="F13" s="54">
        <v>11</v>
      </c>
      <c r="G13" s="129">
        <v>1</v>
      </c>
      <c r="H13" s="23"/>
      <c r="I13" s="24"/>
      <c r="J13" s="24">
        <v>1</v>
      </c>
      <c r="K13" s="24"/>
      <c r="L13" s="24"/>
      <c r="M13" s="24"/>
      <c r="N13" s="24"/>
      <c r="O13" s="24"/>
      <c r="P13" s="24"/>
      <c r="Q13" s="24"/>
      <c r="R13" s="24"/>
      <c r="S13" s="29"/>
    </row>
    <row r="14" spans="1:19" ht="18" customHeight="1" x14ac:dyDescent="0.2">
      <c r="A14" s="619"/>
      <c r="B14" s="316" t="s">
        <v>21</v>
      </c>
      <c r="C14" s="187">
        <v>100</v>
      </c>
      <c r="D14" s="188">
        <f t="shared" ref="D14:S14" si="4">IF($C13=0,0%,(D13/$C13*100))</f>
        <v>87.425149700598809</v>
      </c>
      <c r="E14" s="188">
        <f t="shared" si="4"/>
        <v>5.9880239520958085</v>
      </c>
      <c r="F14" s="189">
        <f t="shared" si="4"/>
        <v>6.5868263473053901</v>
      </c>
      <c r="G14" s="190">
        <f t="shared" si="4"/>
        <v>0.5988023952095809</v>
      </c>
      <c r="H14" s="191">
        <f t="shared" si="4"/>
        <v>0</v>
      </c>
      <c r="I14" s="192">
        <f t="shared" si="4"/>
        <v>0</v>
      </c>
      <c r="J14" s="192">
        <f t="shared" si="4"/>
        <v>0.5988023952095809</v>
      </c>
      <c r="K14" s="192">
        <f t="shared" si="4"/>
        <v>0</v>
      </c>
      <c r="L14" s="192">
        <f t="shared" si="4"/>
        <v>0</v>
      </c>
      <c r="M14" s="192">
        <f t="shared" si="4"/>
        <v>0</v>
      </c>
      <c r="N14" s="192">
        <f t="shared" si="4"/>
        <v>0</v>
      </c>
      <c r="O14" s="192">
        <f t="shared" si="4"/>
        <v>0</v>
      </c>
      <c r="P14" s="192">
        <f t="shared" si="4"/>
        <v>0</v>
      </c>
      <c r="Q14" s="192">
        <f t="shared" si="4"/>
        <v>0</v>
      </c>
      <c r="R14" s="192">
        <f t="shared" si="4"/>
        <v>0</v>
      </c>
      <c r="S14" s="193">
        <f t="shared" si="4"/>
        <v>0</v>
      </c>
    </row>
    <row r="15" spans="1:19" ht="18" customHeight="1" x14ac:dyDescent="0.2">
      <c r="A15" s="619" t="s">
        <v>201</v>
      </c>
      <c r="B15" s="318" t="s">
        <v>20</v>
      </c>
      <c r="C15" s="24">
        <v>96</v>
      </c>
      <c r="D15" s="24">
        <v>78</v>
      </c>
      <c r="E15" s="24">
        <v>8</v>
      </c>
      <c r="F15" s="54">
        <v>10</v>
      </c>
      <c r="G15" s="129">
        <v>3</v>
      </c>
      <c r="H15" s="23"/>
      <c r="I15" s="24"/>
      <c r="J15" s="24"/>
      <c r="K15" s="24"/>
      <c r="L15" s="24"/>
      <c r="M15" s="24"/>
      <c r="N15" s="24"/>
      <c r="O15" s="24"/>
      <c r="P15" s="24"/>
      <c r="Q15" s="24">
        <v>3</v>
      </c>
      <c r="R15" s="24"/>
      <c r="S15" s="29"/>
    </row>
    <row r="16" spans="1:19" ht="18" customHeight="1" x14ac:dyDescent="0.2">
      <c r="A16" s="619"/>
      <c r="B16" s="316" t="s">
        <v>21</v>
      </c>
      <c r="C16" s="187">
        <v>100</v>
      </c>
      <c r="D16" s="188">
        <f t="shared" ref="D16:S16" si="5">IF($C15=0,0%,(D15/$C15*100))</f>
        <v>81.25</v>
      </c>
      <c r="E16" s="188">
        <f t="shared" si="5"/>
        <v>8.3333333333333321</v>
      </c>
      <c r="F16" s="189">
        <f t="shared" si="5"/>
        <v>10.416666666666668</v>
      </c>
      <c r="G16" s="190">
        <f t="shared" si="5"/>
        <v>3.125</v>
      </c>
      <c r="H16" s="191">
        <f t="shared" si="5"/>
        <v>0</v>
      </c>
      <c r="I16" s="192">
        <f t="shared" si="5"/>
        <v>0</v>
      </c>
      <c r="J16" s="192">
        <f t="shared" si="5"/>
        <v>0</v>
      </c>
      <c r="K16" s="192">
        <f t="shared" si="5"/>
        <v>0</v>
      </c>
      <c r="L16" s="192">
        <f t="shared" si="5"/>
        <v>0</v>
      </c>
      <c r="M16" s="192">
        <f t="shared" si="5"/>
        <v>0</v>
      </c>
      <c r="N16" s="192">
        <f t="shared" si="5"/>
        <v>0</v>
      </c>
      <c r="O16" s="192">
        <f t="shared" si="5"/>
        <v>0</v>
      </c>
      <c r="P16" s="192">
        <f t="shared" si="5"/>
        <v>0</v>
      </c>
      <c r="Q16" s="192">
        <f t="shared" si="5"/>
        <v>3.125</v>
      </c>
      <c r="R16" s="192">
        <f t="shared" si="5"/>
        <v>0</v>
      </c>
      <c r="S16" s="193">
        <f t="shared" si="5"/>
        <v>0</v>
      </c>
    </row>
    <row r="17" spans="1:19" ht="18" customHeight="1" x14ac:dyDescent="0.2">
      <c r="A17" s="619" t="s">
        <v>202</v>
      </c>
      <c r="B17" s="317" t="s">
        <v>20</v>
      </c>
      <c r="C17" s="24">
        <v>10</v>
      </c>
      <c r="D17" s="24">
        <v>8</v>
      </c>
      <c r="E17" s="24">
        <v>1</v>
      </c>
      <c r="F17" s="54">
        <v>1</v>
      </c>
      <c r="G17" s="129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9"/>
    </row>
    <row r="18" spans="1:19" ht="18" customHeight="1" thickBot="1" x14ac:dyDescent="0.25">
      <c r="A18" s="619"/>
      <c r="B18" s="316" t="s">
        <v>21</v>
      </c>
      <c r="C18" s="187">
        <v>100</v>
      </c>
      <c r="D18" s="188">
        <f t="shared" ref="D18:S18" si="6">IF($C17=0,0%,(D17/$C17*100))</f>
        <v>80</v>
      </c>
      <c r="E18" s="188">
        <f t="shared" si="6"/>
        <v>10</v>
      </c>
      <c r="F18" s="189">
        <f t="shared" si="6"/>
        <v>10</v>
      </c>
      <c r="G18" s="190">
        <f t="shared" si="6"/>
        <v>0</v>
      </c>
      <c r="H18" s="191">
        <f t="shared" si="6"/>
        <v>0</v>
      </c>
      <c r="I18" s="192">
        <f t="shared" si="6"/>
        <v>0</v>
      </c>
      <c r="J18" s="192">
        <f t="shared" si="6"/>
        <v>0</v>
      </c>
      <c r="K18" s="192">
        <f t="shared" si="6"/>
        <v>0</v>
      </c>
      <c r="L18" s="192">
        <f t="shared" si="6"/>
        <v>0</v>
      </c>
      <c r="M18" s="192">
        <f t="shared" si="6"/>
        <v>0</v>
      </c>
      <c r="N18" s="192">
        <f t="shared" si="6"/>
        <v>0</v>
      </c>
      <c r="O18" s="192">
        <f t="shared" si="6"/>
        <v>0</v>
      </c>
      <c r="P18" s="192">
        <f t="shared" si="6"/>
        <v>0</v>
      </c>
      <c r="Q18" s="192">
        <f t="shared" si="6"/>
        <v>0</v>
      </c>
      <c r="R18" s="192">
        <f t="shared" si="6"/>
        <v>0</v>
      </c>
      <c r="S18" s="193">
        <f t="shared" si="6"/>
        <v>0</v>
      </c>
    </row>
    <row r="19" spans="1:19" ht="27" customHeight="1" thickBot="1" x14ac:dyDescent="0.25">
      <c r="A19" s="628" t="s">
        <v>169</v>
      </c>
      <c r="B19" s="629"/>
      <c r="C19" s="629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30"/>
    </row>
    <row r="20" spans="1:19" s="1" customFormat="1" ht="18" customHeight="1" thickBot="1" x14ac:dyDescent="0.25">
      <c r="A20" s="411" t="s">
        <v>29</v>
      </c>
      <c r="B20" s="306" t="s">
        <v>20</v>
      </c>
      <c r="C20" s="70">
        <v>15</v>
      </c>
      <c r="D20" s="87" t="s">
        <v>30</v>
      </c>
      <c r="E20" s="88" t="s">
        <v>30</v>
      </c>
      <c r="F20" s="89" t="s">
        <v>30</v>
      </c>
      <c r="G20" s="90" t="s">
        <v>30</v>
      </c>
      <c r="H20" s="87" t="s">
        <v>30</v>
      </c>
      <c r="I20" s="88" t="s">
        <v>30</v>
      </c>
      <c r="J20" s="88" t="s">
        <v>30</v>
      </c>
      <c r="K20" s="88" t="s">
        <v>30</v>
      </c>
      <c r="L20" s="88" t="s">
        <v>30</v>
      </c>
      <c r="M20" s="88" t="s">
        <v>30</v>
      </c>
      <c r="N20" s="88" t="s">
        <v>30</v>
      </c>
      <c r="O20" s="88" t="s">
        <v>30</v>
      </c>
      <c r="P20" s="88" t="s">
        <v>30</v>
      </c>
      <c r="Q20" s="88" t="s">
        <v>30</v>
      </c>
      <c r="R20" s="88" t="s">
        <v>30</v>
      </c>
      <c r="S20" s="91" t="s">
        <v>30</v>
      </c>
    </row>
    <row r="21" spans="1:19" s="1" customFormat="1" ht="18" customHeight="1" x14ac:dyDescent="0.2">
      <c r="A21" s="631" t="s">
        <v>170</v>
      </c>
      <c r="B21" s="375" t="s">
        <v>31</v>
      </c>
      <c r="C21" s="377">
        <v>213</v>
      </c>
      <c r="D21" s="377">
        <v>69</v>
      </c>
      <c r="E21" s="378">
        <v>136</v>
      </c>
      <c r="F21" s="377">
        <v>8</v>
      </c>
      <c r="G21" s="377">
        <v>4</v>
      </c>
      <c r="H21" s="377">
        <v>1</v>
      </c>
      <c r="I21" s="377">
        <v>1</v>
      </c>
      <c r="J21" s="377">
        <v>1</v>
      </c>
      <c r="K21" s="377"/>
      <c r="L21" s="377">
        <v>1</v>
      </c>
      <c r="M21" s="377"/>
      <c r="N21" s="377"/>
      <c r="O21" s="377"/>
      <c r="P21" s="377"/>
      <c r="Q21" s="377"/>
      <c r="R21" s="377"/>
      <c r="S21" s="378"/>
    </row>
    <row r="22" spans="1:19" ht="18" customHeight="1" thickBot="1" x14ac:dyDescent="0.25">
      <c r="A22" s="632"/>
      <c r="B22" s="376" t="s">
        <v>21</v>
      </c>
      <c r="C22" s="374">
        <v>100</v>
      </c>
      <c r="D22" s="372">
        <f t="shared" ref="D22:S22" si="7">IF($C21=0,0%,(D21/$C21*100))</f>
        <v>32.394366197183103</v>
      </c>
      <c r="E22" s="373">
        <f t="shared" si="7"/>
        <v>63.84976525821596</v>
      </c>
      <c r="F22" s="372">
        <f t="shared" si="7"/>
        <v>3.755868544600939</v>
      </c>
      <c r="G22" s="372">
        <f t="shared" si="7"/>
        <v>1.8779342723004695</v>
      </c>
      <c r="H22" s="372">
        <f t="shared" si="7"/>
        <v>0.46948356807511737</v>
      </c>
      <c r="I22" s="372">
        <f t="shared" si="7"/>
        <v>0.46948356807511737</v>
      </c>
      <c r="J22" s="372">
        <f t="shared" si="7"/>
        <v>0.46948356807511737</v>
      </c>
      <c r="K22" s="372">
        <f t="shared" si="7"/>
        <v>0</v>
      </c>
      <c r="L22" s="372">
        <f t="shared" si="7"/>
        <v>0.46948356807511737</v>
      </c>
      <c r="M22" s="372">
        <f t="shared" si="7"/>
        <v>0</v>
      </c>
      <c r="N22" s="372">
        <f t="shared" si="7"/>
        <v>0</v>
      </c>
      <c r="O22" s="372">
        <f t="shared" si="7"/>
        <v>0</v>
      </c>
      <c r="P22" s="372">
        <f t="shared" si="7"/>
        <v>0</v>
      </c>
      <c r="Q22" s="372">
        <f t="shared" si="7"/>
        <v>0</v>
      </c>
      <c r="R22" s="372">
        <f t="shared" si="7"/>
        <v>0</v>
      </c>
      <c r="S22" s="373">
        <f t="shared" si="7"/>
        <v>0</v>
      </c>
    </row>
    <row r="23" spans="1:19" ht="18" customHeight="1" x14ac:dyDescent="0.2">
      <c r="A23" s="631" t="s">
        <v>171</v>
      </c>
      <c r="B23" s="313" t="s">
        <v>20</v>
      </c>
      <c r="C23" s="24">
        <v>62</v>
      </c>
      <c r="D23" s="24">
        <v>10</v>
      </c>
      <c r="E23" s="24">
        <v>49</v>
      </c>
      <c r="F23" s="54">
        <v>3</v>
      </c>
      <c r="G23" s="129">
        <v>1</v>
      </c>
      <c r="H23" s="23">
        <v>1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9"/>
    </row>
    <row r="24" spans="1:19" ht="18" customHeight="1" thickBot="1" x14ac:dyDescent="0.25">
      <c r="A24" s="632"/>
      <c r="B24" s="312" t="s">
        <v>21</v>
      </c>
      <c r="C24" s="187">
        <v>100</v>
      </c>
      <c r="D24" s="188">
        <f t="shared" ref="D24:S24" si="8">IF($C23=0,0%,(D23/$C23*100))</f>
        <v>16.129032258064516</v>
      </c>
      <c r="E24" s="188">
        <f t="shared" si="8"/>
        <v>79.032258064516128</v>
      </c>
      <c r="F24" s="189">
        <f t="shared" si="8"/>
        <v>4.838709677419355</v>
      </c>
      <c r="G24" s="190">
        <f t="shared" si="8"/>
        <v>1.6129032258064515</v>
      </c>
      <c r="H24" s="191">
        <f t="shared" si="8"/>
        <v>1.6129032258064515</v>
      </c>
      <c r="I24" s="192">
        <f t="shared" si="8"/>
        <v>0</v>
      </c>
      <c r="J24" s="192">
        <f t="shared" si="8"/>
        <v>0</v>
      </c>
      <c r="K24" s="192">
        <f t="shared" si="8"/>
        <v>0</v>
      </c>
      <c r="L24" s="192">
        <f t="shared" si="8"/>
        <v>0</v>
      </c>
      <c r="M24" s="192">
        <f t="shared" si="8"/>
        <v>0</v>
      </c>
      <c r="N24" s="192">
        <f t="shared" si="8"/>
        <v>0</v>
      </c>
      <c r="O24" s="192">
        <f t="shared" si="8"/>
        <v>0</v>
      </c>
      <c r="P24" s="192">
        <f t="shared" si="8"/>
        <v>0</v>
      </c>
      <c r="Q24" s="192">
        <f t="shared" si="8"/>
        <v>0</v>
      </c>
      <c r="R24" s="192">
        <f t="shared" si="8"/>
        <v>0</v>
      </c>
      <c r="S24" s="193">
        <f t="shared" si="8"/>
        <v>0</v>
      </c>
    </row>
    <row r="25" spans="1:19" ht="18" customHeight="1" x14ac:dyDescent="0.2">
      <c r="A25" s="633" t="s">
        <v>103</v>
      </c>
      <c r="B25" s="311" t="s">
        <v>20</v>
      </c>
      <c r="C25" s="24">
        <v>55</v>
      </c>
      <c r="D25" s="24">
        <v>8</v>
      </c>
      <c r="E25" s="24">
        <v>44</v>
      </c>
      <c r="F25" s="54">
        <v>3</v>
      </c>
      <c r="G25" s="129">
        <v>1</v>
      </c>
      <c r="H25" s="23">
        <v>1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9"/>
    </row>
    <row r="26" spans="1:19" ht="18" customHeight="1" thickBot="1" x14ac:dyDescent="0.25">
      <c r="A26" s="634"/>
      <c r="B26" s="312" t="s">
        <v>21</v>
      </c>
      <c r="C26" s="187">
        <v>100</v>
      </c>
      <c r="D26" s="188">
        <f t="shared" ref="D26:S26" si="9">IF($C25=0,0%,(D25/$C25*100))</f>
        <v>14.545454545454545</v>
      </c>
      <c r="E26" s="188">
        <f t="shared" si="9"/>
        <v>80</v>
      </c>
      <c r="F26" s="189">
        <f t="shared" si="9"/>
        <v>5.4545454545454541</v>
      </c>
      <c r="G26" s="190">
        <f t="shared" si="9"/>
        <v>1.8181818181818181</v>
      </c>
      <c r="H26" s="191">
        <f t="shared" si="9"/>
        <v>1.8181818181818181</v>
      </c>
      <c r="I26" s="192">
        <f t="shared" si="9"/>
        <v>0</v>
      </c>
      <c r="J26" s="192">
        <f t="shared" si="9"/>
        <v>0</v>
      </c>
      <c r="K26" s="192">
        <f t="shared" si="9"/>
        <v>0</v>
      </c>
      <c r="L26" s="192">
        <f t="shared" si="9"/>
        <v>0</v>
      </c>
      <c r="M26" s="192">
        <f t="shared" si="9"/>
        <v>0</v>
      </c>
      <c r="N26" s="192">
        <f t="shared" si="9"/>
        <v>0</v>
      </c>
      <c r="O26" s="192">
        <f t="shared" si="9"/>
        <v>0</v>
      </c>
      <c r="P26" s="192">
        <f t="shared" si="9"/>
        <v>0</v>
      </c>
      <c r="Q26" s="192">
        <f t="shared" si="9"/>
        <v>0</v>
      </c>
      <c r="R26" s="192">
        <f t="shared" si="9"/>
        <v>0</v>
      </c>
      <c r="S26" s="193">
        <f t="shared" si="9"/>
        <v>0</v>
      </c>
    </row>
    <row r="27" spans="1:19" ht="18" customHeight="1" x14ac:dyDescent="0.2">
      <c r="A27" s="635" t="s">
        <v>172</v>
      </c>
      <c r="B27" s="311" t="s">
        <v>20</v>
      </c>
      <c r="C27" s="24">
        <v>9</v>
      </c>
      <c r="D27" s="24">
        <v>3</v>
      </c>
      <c r="E27" s="24">
        <v>4</v>
      </c>
      <c r="F27" s="54">
        <v>2</v>
      </c>
      <c r="G27" s="129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9"/>
    </row>
    <row r="28" spans="1:19" ht="18" customHeight="1" thickBot="1" x14ac:dyDescent="0.25">
      <c r="A28" s="636"/>
      <c r="B28" s="312" t="s">
        <v>21</v>
      </c>
      <c r="C28" s="187">
        <v>100</v>
      </c>
      <c r="D28" s="188">
        <f t="shared" ref="D28:S28" si="10">IF($C27=0,0%,(D27/$C27*100))</f>
        <v>33.333333333333329</v>
      </c>
      <c r="E28" s="188">
        <f t="shared" si="10"/>
        <v>44.444444444444443</v>
      </c>
      <c r="F28" s="189">
        <f t="shared" si="10"/>
        <v>22.222222222222221</v>
      </c>
      <c r="G28" s="190">
        <f t="shared" si="10"/>
        <v>0</v>
      </c>
      <c r="H28" s="191">
        <f t="shared" si="10"/>
        <v>0</v>
      </c>
      <c r="I28" s="192">
        <f t="shared" si="10"/>
        <v>0</v>
      </c>
      <c r="J28" s="192">
        <f t="shared" si="10"/>
        <v>0</v>
      </c>
      <c r="K28" s="192">
        <f t="shared" si="10"/>
        <v>0</v>
      </c>
      <c r="L28" s="192">
        <f t="shared" si="10"/>
        <v>0</v>
      </c>
      <c r="M28" s="192">
        <f t="shared" si="10"/>
        <v>0</v>
      </c>
      <c r="N28" s="192">
        <f t="shared" si="10"/>
        <v>0</v>
      </c>
      <c r="O28" s="192">
        <f t="shared" si="10"/>
        <v>0</v>
      </c>
      <c r="P28" s="192">
        <f t="shared" si="10"/>
        <v>0</v>
      </c>
      <c r="Q28" s="192">
        <f t="shared" si="10"/>
        <v>0</v>
      </c>
      <c r="R28" s="192">
        <f t="shared" si="10"/>
        <v>0</v>
      </c>
      <c r="S28" s="193">
        <f t="shared" si="10"/>
        <v>0</v>
      </c>
    </row>
    <row r="29" spans="1:19" ht="27" customHeight="1" thickBot="1" x14ac:dyDescent="0.25">
      <c r="A29" s="637" t="s">
        <v>173</v>
      </c>
      <c r="B29" s="638"/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8"/>
      <c r="S29" s="639"/>
    </row>
    <row r="30" spans="1:19" s="1" customFormat="1" ht="18" customHeight="1" thickBot="1" x14ac:dyDescent="0.25">
      <c r="A30" s="408" t="s">
        <v>29</v>
      </c>
      <c r="B30" s="314" t="s">
        <v>20</v>
      </c>
      <c r="C30" s="30">
        <v>36</v>
      </c>
      <c r="D30" s="92" t="s">
        <v>30</v>
      </c>
      <c r="E30" s="92" t="s">
        <v>30</v>
      </c>
      <c r="F30" s="92" t="s">
        <v>30</v>
      </c>
      <c r="G30" s="92" t="s">
        <v>30</v>
      </c>
      <c r="H30" s="92" t="s">
        <v>30</v>
      </c>
      <c r="I30" s="92" t="s">
        <v>30</v>
      </c>
      <c r="J30" s="92" t="s">
        <v>30</v>
      </c>
      <c r="K30" s="92" t="s">
        <v>30</v>
      </c>
      <c r="L30" s="92" t="s">
        <v>30</v>
      </c>
      <c r="M30" s="92" t="s">
        <v>30</v>
      </c>
      <c r="N30" s="92" t="s">
        <v>30</v>
      </c>
      <c r="O30" s="92" t="s">
        <v>30</v>
      </c>
      <c r="P30" s="92" t="s">
        <v>30</v>
      </c>
      <c r="Q30" s="92" t="s">
        <v>30</v>
      </c>
      <c r="R30" s="92" t="s">
        <v>30</v>
      </c>
      <c r="S30" s="93" t="s">
        <v>30</v>
      </c>
    </row>
    <row r="31" spans="1:19" ht="18" customHeight="1" x14ac:dyDescent="0.2">
      <c r="A31" s="631" t="s">
        <v>170</v>
      </c>
      <c r="B31" s="307" t="s">
        <v>20</v>
      </c>
      <c r="C31" s="24">
        <v>894</v>
      </c>
      <c r="D31" s="24">
        <v>319</v>
      </c>
      <c r="E31" s="24">
        <v>539</v>
      </c>
      <c r="F31" s="54">
        <v>36</v>
      </c>
      <c r="G31" s="129">
        <v>18</v>
      </c>
      <c r="H31" s="23">
        <v>4</v>
      </c>
      <c r="I31" s="24">
        <v>2</v>
      </c>
      <c r="J31" s="24">
        <v>3</v>
      </c>
      <c r="K31" s="24"/>
      <c r="L31" s="24"/>
      <c r="M31" s="24"/>
      <c r="N31" s="24"/>
      <c r="O31" s="24">
        <v>2</v>
      </c>
      <c r="P31" s="24"/>
      <c r="Q31" s="24">
        <v>7</v>
      </c>
      <c r="R31" s="24"/>
      <c r="S31" s="29"/>
    </row>
    <row r="32" spans="1:19" ht="18" customHeight="1" thickBot="1" x14ac:dyDescent="0.25">
      <c r="A32" s="632"/>
      <c r="B32" s="308" t="s">
        <v>21</v>
      </c>
      <c r="C32" s="187">
        <v>100</v>
      </c>
      <c r="D32" s="188">
        <f t="shared" ref="D32:S32" si="11">IF($C31=0,0%,(D31/$C31*100))</f>
        <v>35.682326621923934</v>
      </c>
      <c r="E32" s="188">
        <f t="shared" si="11"/>
        <v>60.290827740492169</v>
      </c>
      <c r="F32" s="189">
        <f t="shared" si="11"/>
        <v>4.0268456375838921</v>
      </c>
      <c r="G32" s="190">
        <f t="shared" si="11"/>
        <v>2.0134228187919461</v>
      </c>
      <c r="H32" s="191">
        <f t="shared" si="11"/>
        <v>0.44742729306487694</v>
      </c>
      <c r="I32" s="192">
        <f t="shared" si="11"/>
        <v>0.22371364653243847</v>
      </c>
      <c r="J32" s="192">
        <f t="shared" si="11"/>
        <v>0.33557046979865773</v>
      </c>
      <c r="K32" s="192">
        <f t="shared" si="11"/>
        <v>0</v>
      </c>
      <c r="L32" s="192">
        <f t="shared" si="11"/>
        <v>0</v>
      </c>
      <c r="M32" s="192">
        <f t="shared" si="11"/>
        <v>0</v>
      </c>
      <c r="N32" s="192">
        <f t="shared" si="11"/>
        <v>0</v>
      </c>
      <c r="O32" s="192">
        <f t="shared" si="11"/>
        <v>0.22371364653243847</v>
      </c>
      <c r="P32" s="192">
        <f t="shared" si="11"/>
        <v>0</v>
      </c>
      <c r="Q32" s="192">
        <f t="shared" si="11"/>
        <v>0.78299776286353473</v>
      </c>
      <c r="R32" s="192">
        <f t="shared" si="11"/>
        <v>0</v>
      </c>
      <c r="S32" s="193">
        <f t="shared" si="11"/>
        <v>0</v>
      </c>
    </row>
    <row r="33" spans="1:19" ht="18" customHeight="1" x14ac:dyDescent="0.2">
      <c r="A33" s="631" t="s">
        <v>171</v>
      </c>
      <c r="B33" s="309" t="s">
        <v>31</v>
      </c>
      <c r="C33" s="24">
        <v>414</v>
      </c>
      <c r="D33" s="24">
        <v>128</v>
      </c>
      <c r="E33" s="24">
        <v>274</v>
      </c>
      <c r="F33" s="54">
        <v>12</v>
      </c>
      <c r="G33" s="129">
        <v>5</v>
      </c>
      <c r="H33" s="23">
        <v>1</v>
      </c>
      <c r="I33" s="24">
        <v>1</v>
      </c>
      <c r="J33" s="24">
        <v>1</v>
      </c>
      <c r="K33" s="24"/>
      <c r="L33" s="24"/>
      <c r="M33" s="24"/>
      <c r="N33" s="24"/>
      <c r="O33" s="24"/>
      <c r="P33" s="24"/>
      <c r="Q33" s="24">
        <v>2</v>
      </c>
      <c r="R33" s="24"/>
      <c r="S33" s="29"/>
    </row>
    <row r="34" spans="1:19" ht="18" customHeight="1" thickBot="1" x14ac:dyDescent="0.25">
      <c r="A34" s="632"/>
      <c r="B34" s="310" t="s">
        <v>21</v>
      </c>
      <c r="C34" s="187">
        <v>100</v>
      </c>
      <c r="D34" s="188">
        <f t="shared" ref="D34:S34" si="12">IF($C33=0,0%,(D33/$C33*100))</f>
        <v>30.917874396135264</v>
      </c>
      <c r="E34" s="188">
        <f t="shared" si="12"/>
        <v>66.183574879227052</v>
      </c>
      <c r="F34" s="189">
        <f t="shared" si="12"/>
        <v>2.8985507246376812</v>
      </c>
      <c r="G34" s="190">
        <f t="shared" si="12"/>
        <v>1.2077294685990339</v>
      </c>
      <c r="H34" s="191">
        <f t="shared" si="12"/>
        <v>0.24154589371980675</v>
      </c>
      <c r="I34" s="192">
        <f t="shared" si="12"/>
        <v>0.24154589371980675</v>
      </c>
      <c r="J34" s="192">
        <f t="shared" si="12"/>
        <v>0.24154589371980675</v>
      </c>
      <c r="K34" s="192">
        <f t="shared" si="12"/>
        <v>0</v>
      </c>
      <c r="L34" s="192">
        <f t="shared" si="12"/>
        <v>0</v>
      </c>
      <c r="M34" s="192">
        <f t="shared" si="12"/>
        <v>0</v>
      </c>
      <c r="N34" s="192">
        <f t="shared" si="12"/>
        <v>0</v>
      </c>
      <c r="O34" s="192">
        <f t="shared" si="12"/>
        <v>0</v>
      </c>
      <c r="P34" s="192">
        <f t="shared" si="12"/>
        <v>0</v>
      </c>
      <c r="Q34" s="192">
        <f t="shared" si="12"/>
        <v>0.48309178743961351</v>
      </c>
      <c r="R34" s="192">
        <f t="shared" si="12"/>
        <v>0</v>
      </c>
      <c r="S34" s="193">
        <f t="shared" si="12"/>
        <v>0</v>
      </c>
    </row>
    <row r="35" spans="1:19" ht="18" customHeight="1" x14ac:dyDescent="0.2">
      <c r="A35" s="633" t="s">
        <v>103</v>
      </c>
      <c r="B35" s="311" t="s">
        <v>20</v>
      </c>
      <c r="C35" s="24">
        <v>297</v>
      </c>
      <c r="D35" s="24">
        <v>79</v>
      </c>
      <c r="E35" s="24">
        <v>210</v>
      </c>
      <c r="F35" s="54">
        <v>8</v>
      </c>
      <c r="G35" s="129">
        <v>3</v>
      </c>
      <c r="H35" s="23">
        <v>1</v>
      </c>
      <c r="I35" s="24">
        <v>1</v>
      </c>
      <c r="J35" s="24"/>
      <c r="K35" s="24"/>
      <c r="L35" s="24"/>
      <c r="M35" s="24"/>
      <c r="N35" s="24"/>
      <c r="O35" s="24"/>
      <c r="P35" s="24"/>
      <c r="Q35" s="24">
        <v>1</v>
      </c>
      <c r="R35" s="24"/>
      <c r="S35" s="29"/>
    </row>
    <row r="36" spans="1:19" ht="18" customHeight="1" thickBot="1" x14ac:dyDescent="0.25">
      <c r="A36" s="634"/>
      <c r="B36" s="312" t="s">
        <v>21</v>
      </c>
      <c r="C36" s="187">
        <v>100</v>
      </c>
      <c r="D36" s="188">
        <f t="shared" ref="D36:S36" si="13">IF($C35=0,0%,(D35/$C35*100))</f>
        <v>26.599326599326602</v>
      </c>
      <c r="E36" s="188">
        <f t="shared" si="13"/>
        <v>70.707070707070713</v>
      </c>
      <c r="F36" s="189">
        <f t="shared" si="13"/>
        <v>2.6936026936026933</v>
      </c>
      <c r="G36" s="190">
        <f t="shared" si="13"/>
        <v>1.0101010101010102</v>
      </c>
      <c r="H36" s="191">
        <f t="shared" si="13"/>
        <v>0.33670033670033667</v>
      </c>
      <c r="I36" s="192">
        <f t="shared" si="13"/>
        <v>0.33670033670033667</v>
      </c>
      <c r="J36" s="192">
        <f t="shared" si="13"/>
        <v>0</v>
      </c>
      <c r="K36" s="192">
        <f t="shared" si="13"/>
        <v>0</v>
      </c>
      <c r="L36" s="192">
        <f t="shared" si="13"/>
        <v>0</v>
      </c>
      <c r="M36" s="192">
        <f t="shared" si="13"/>
        <v>0</v>
      </c>
      <c r="N36" s="192">
        <f t="shared" si="13"/>
        <v>0</v>
      </c>
      <c r="O36" s="192">
        <f t="shared" si="13"/>
        <v>0</v>
      </c>
      <c r="P36" s="192">
        <f t="shared" si="13"/>
        <v>0</v>
      </c>
      <c r="Q36" s="192">
        <f t="shared" si="13"/>
        <v>0.33670033670033667</v>
      </c>
      <c r="R36" s="192">
        <f t="shared" si="13"/>
        <v>0</v>
      </c>
      <c r="S36" s="193">
        <f t="shared" si="13"/>
        <v>0</v>
      </c>
    </row>
    <row r="37" spans="1:19" ht="18" customHeight="1" thickBot="1" x14ac:dyDescent="0.25">
      <c r="A37" s="626" t="s">
        <v>172</v>
      </c>
      <c r="B37" s="311" t="s">
        <v>20</v>
      </c>
      <c r="C37" s="24">
        <v>35</v>
      </c>
      <c r="D37" s="24">
        <v>12</v>
      </c>
      <c r="E37" s="24">
        <v>23</v>
      </c>
      <c r="F37" s="54"/>
      <c r="G37" s="129"/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9"/>
    </row>
    <row r="38" spans="1:19" ht="18" customHeight="1" thickBot="1" x14ac:dyDescent="0.25">
      <c r="A38" s="627"/>
      <c r="B38" s="312" t="s">
        <v>21</v>
      </c>
      <c r="C38" s="187">
        <v>100</v>
      </c>
      <c r="D38" s="188">
        <f t="shared" ref="D38:S38" si="14">IF($C37=0,0%,(D37/$C37*100))</f>
        <v>34.285714285714285</v>
      </c>
      <c r="E38" s="188">
        <f t="shared" si="14"/>
        <v>65.714285714285708</v>
      </c>
      <c r="F38" s="189">
        <f t="shared" si="14"/>
        <v>0</v>
      </c>
      <c r="G38" s="190">
        <f t="shared" si="14"/>
        <v>0</v>
      </c>
      <c r="H38" s="191">
        <f t="shared" si="14"/>
        <v>0</v>
      </c>
      <c r="I38" s="192">
        <f t="shared" si="14"/>
        <v>0</v>
      </c>
      <c r="J38" s="192">
        <f t="shared" si="14"/>
        <v>0</v>
      </c>
      <c r="K38" s="192">
        <f t="shared" si="14"/>
        <v>0</v>
      </c>
      <c r="L38" s="192">
        <f t="shared" si="14"/>
        <v>0</v>
      </c>
      <c r="M38" s="192">
        <f t="shared" si="14"/>
        <v>0</v>
      </c>
      <c r="N38" s="192">
        <f t="shared" si="14"/>
        <v>0</v>
      </c>
      <c r="O38" s="192">
        <f t="shared" si="14"/>
        <v>0</v>
      </c>
      <c r="P38" s="192">
        <f t="shared" si="14"/>
        <v>0</v>
      </c>
      <c r="Q38" s="192">
        <f t="shared" si="14"/>
        <v>0</v>
      </c>
      <c r="R38" s="192">
        <f t="shared" si="14"/>
        <v>0</v>
      </c>
      <c r="S38" s="193">
        <f t="shared" si="14"/>
        <v>0</v>
      </c>
    </row>
    <row r="39" spans="1:19" ht="13.5" thickTop="1" x14ac:dyDescent="0.2"/>
  </sheetData>
  <mergeCells count="20">
    <mergeCell ref="A37:A38"/>
    <mergeCell ref="A19:S19"/>
    <mergeCell ref="A21:A22"/>
    <mergeCell ref="A23:A24"/>
    <mergeCell ref="A25:A26"/>
    <mergeCell ref="A27:A28"/>
    <mergeCell ref="A29:S29"/>
    <mergeCell ref="A31:A32"/>
    <mergeCell ref="A33:A34"/>
    <mergeCell ref="A35:A36"/>
    <mergeCell ref="A11:A12"/>
    <mergeCell ref="A13:A14"/>
    <mergeCell ref="A15:A16"/>
    <mergeCell ref="A17:A18"/>
    <mergeCell ref="A1:S2"/>
    <mergeCell ref="A3:B3"/>
    <mergeCell ref="H4:S4"/>
    <mergeCell ref="A5:A6"/>
    <mergeCell ref="A7:A8"/>
    <mergeCell ref="A9:A10"/>
  </mergeCells>
  <printOptions horizontalCentered="1"/>
  <pageMargins left="0.25" right="0.25" top="0.25" bottom="0.25" header="0" footer="0.5"/>
  <pageSetup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39"/>
  <sheetViews>
    <sheetView topLeftCell="A25" zoomScaleNormal="100" zoomScaleSheetLayoutView="100" workbookViewId="0">
      <selection sqref="A1:S2"/>
    </sheetView>
  </sheetViews>
  <sheetFormatPr defaultColWidth="8.85546875" defaultRowHeight="12.75" x14ac:dyDescent="0.2"/>
  <cols>
    <col min="1" max="1" width="20.7109375" style="3" customWidth="1"/>
    <col min="2" max="2" width="4" style="16" customWidth="1"/>
    <col min="3" max="3" width="6.42578125" style="3" customWidth="1"/>
    <col min="4" max="4" width="8.7109375" style="3" customWidth="1"/>
    <col min="5" max="5" width="10.7109375" style="3" customWidth="1"/>
    <col min="6" max="6" width="10" style="3" customWidth="1"/>
    <col min="7" max="7" width="9.85546875" style="3" customWidth="1"/>
    <col min="8" max="8" width="13.140625" style="3" customWidth="1"/>
    <col min="9" max="9" width="9.7109375" style="3" customWidth="1"/>
    <col min="10" max="10" width="10.42578125" style="3" customWidth="1"/>
    <col min="11" max="11" width="11" style="3" customWidth="1"/>
    <col min="12" max="13" width="10.5703125" style="3" customWidth="1"/>
    <col min="14" max="14" width="11" style="3" customWidth="1"/>
    <col min="15" max="15" width="8.85546875" style="3" customWidth="1"/>
    <col min="16" max="16" width="10" style="3" customWidth="1"/>
    <col min="17" max="17" width="9.7109375" style="3" customWidth="1"/>
    <col min="18" max="18" width="10.42578125" style="3" customWidth="1"/>
    <col min="19" max="19" width="12.5703125" style="3" customWidth="1"/>
  </cols>
  <sheetData>
    <row r="1" spans="1:19" ht="18" customHeight="1" thickTop="1" x14ac:dyDescent="0.2">
      <c r="A1" s="620" t="s">
        <v>214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62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622" t="s">
        <v>67</v>
      </c>
      <c r="B3" s="623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6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212" t="s">
        <v>17</v>
      </c>
    </row>
    <row r="4" spans="1:19" s="1" customFormat="1" ht="18" customHeight="1" thickTop="1" thickBot="1" x14ac:dyDescent="0.25">
      <c r="A4" s="37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ht="18" customHeight="1" thickTop="1" x14ac:dyDescent="0.2">
      <c r="A5" s="624" t="s">
        <v>215</v>
      </c>
      <c r="B5" s="315" t="s">
        <v>20</v>
      </c>
      <c r="C5" s="171">
        <v>522</v>
      </c>
      <c r="D5" s="171">
        <v>449</v>
      </c>
      <c r="E5" s="171">
        <v>32</v>
      </c>
      <c r="F5" s="172">
        <v>41</v>
      </c>
      <c r="G5" s="173">
        <v>10</v>
      </c>
      <c r="H5" s="174"/>
      <c r="I5" s="171">
        <v>1</v>
      </c>
      <c r="J5" s="171">
        <v>3</v>
      </c>
      <c r="K5" s="171">
        <v>1</v>
      </c>
      <c r="L5" s="171">
        <v>1</v>
      </c>
      <c r="M5" s="171"/>
      <c r="N5" s="171"/>
      <c r="O5" s="171"/>
      <c r="P5" s="171"/>
      <c r="Q5" s="171">
        <v>3</v>
      </c>
      <c r="R5" s="171"/>
      <c r="S5" s="175">
        <v>1</v>
      </c>
    </row>
    <row r="6" spans="1:19" ht="18" customHeight="1" x14ac:dyDescent="0.2">
      <c r="A6" s="625"/>
      <c r="B6" s="316" t="s">
        <v>21</v>
      </c>
      <c r="C6" s="194">
        <v>100</v>
      </c>
      <c r="D6" s="195">
        <f t="shared" ref="D6:S6" si="0">IF($C5=0,0%,(D5/$C5*100))</f>
        <v>86.015325670498086</v>
      </c>
      <c r="E6" s="195">
        <f t="shared" si="0"/>
        <v>6.1302681992337158</v>
      </c>
      <c r="F6" s="196">
        <f t="shared" si="0"/>
        <v>7.8544061302681989</v>
      </c>
      <c r="G6" s="197">
        <f t="shared" si="0"/>
        <v>1.9157088122605364</v>
      </c>
      <c r="H6" s="198">
        <f t="shared" si="0"/>
        <v>0</v>
      </c>
      <c r="I6" s="199">
        <f t="shared" si="0"/>
        <v>0.19157088122605362</v>
      </c>
      <c r="J6" s="199">
        <f t="shared" si="0"/>
        <v>0.57471264367816088</v>
      </c>
      <c r="K6" s="199">
        <f t="shared" si="0"/>
        <v>0.19157088122605362</v>
      </c>
      <c r="L6" s="199">
        <f t="shared" si="0"/>
        <v>0.19157088122605362</v>
      </c>
      <c r="M6" s="199">
        <f t="shared" si="0"/>
        <v>0</v>
      </c>
      <c r="N6" s="199">
        <f t="shared" si="0"/>
        <v>0</v>
      </c>
      <c r="O6" s="199">
        <f t="shared" si="0"/>
        <v>0</v>
      </c>
      <c r="P6" s="199">
        <f t="shared" si="0"/>
        <v>0</v>
      </c>
      <c r="Q6" s="199">
        <f t="shared" si="0"/>
        <v>0.57471264367816088</v>
      </c>
      <c r="R6" s="199">
        <f t="shared" si="0"/>
        <v>0</v>
      </c>
      <c r="S6" s="200">
        <f t="shared" si="0"/>
        <v>0.19157088122605362</v>
      </c>
    </row>
    <row r="7" spans="1:19" ht="18" customHeight="1" x14ac:dyDescent="0.2">
      <c r="A7" s="619" t="s">
        <v>213</v>
      </c>
      <c r="B7" s="317" t="s">
        <v>20</v>
      </c>
      <c r="C7" s="24">
        <v>65</v>
      </c>
      <c r="D7" s="24">
        <v>57</v>
      </c>
      <c r="E7" s="24">
        <v>3</v>
      </c>
      <c r="F7" s="54">
        <v>5</v>
      </c>
      <c r="G7" s="129">
        <v>1</v>
      </c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9">
        <v>1</v>
      </c>
    </row>
    <row r="8" spans="1:19" ht="18" customHeight="1" x14ac:dyDescent="0.2">
      <c r="A8" s="619"/>
      <c r="B8" s="316" t="s">
        <v>21</v>
      </c>
      <c r="C8" s="187">
        <v>100</v>
      </c>
      <c r="D8" s="188">
        <f t="shared" ref="D8:S8" si="1">IF($C7=0,0%,(D7/$C7*100))</f>
        <v>87.692307692307693</v>
      </c>
      <c r="E8" s="188">
        <f t="shared" si="1"/>
        <v>4.6153846153846159</v>
      </c>
      <c r="F8" s="189">
        <f t="shared" si="1"/>
        <v>7.6923076923076925</v>
      </c>
      <c r="G8" s="190">
        <f t="shared" si="1"/>
        <v>1.5384615384615385</v>
      </c>
      <c r="H8" s="191">
        <f t="shared" si="1"/>
        <v>0</v>
      </c>
      <c r="I8" s="192">
        <f t="shared" si="1"/>
        <v>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2">
        <f t="shared" si="1"/>
        <v>0</v>
      </c>
      <c r="R8" s="192">
        <f t="shared" si="1"/>
        <v>0</v>
      </c>
      <c r="S8" s="193">
        <f t="shared" si="1"/>
        <v>1.5384615384615385</v>
      </c>
    </row>
    <row r="9" spans="1:19" ht="18" customHeight="1" x14ac:dyDescent="0.2">
      <c r="A9" s="619" t="s">
        <v>198</v>
      </c>
      <c r="B9" s="317" t="s">
        <v>20</v>
      </c>
      <c r="C9" s="24">
        <v>157</v>
      </c>
      <c r="D9" s="24">
        <v>142</v>
      </c>
      <c r="E9" s="24">
        <v>6</v>
      </c>
      <c r="F9" s="54">
        <v>9</v>
      </c>
      <c r="G9" s="129">
        <v>3</v>
      </c>
      <c r="H9" s="23"/>
      <c r="I9" s="24">
        <v>1</v>
      </c>
      <c r="J9" s="24">
        <v>1</v>
      </c>
      <c r="K9" s="24">
        <v>1</v>
      </c>
      <c r="L9" s="24"/>
      <c r="M9" s="24"/>
      <c r="N9" s="24"/>
      <c r="O9" s="24"/>
      <c r="P9" s="24"/>
      <c r="Q9" s="24"/>
      <c r="R9" s="24"/>
      <c r="S9" s="29"/>
    </row>
    <row r="10" spans="1:19" ht="18" customHeight="1" x14ac:dyDescent="0.2">
      <c r="A10" s="619"/>
      <c r="B10" s="316" t="s">
        <v>21</v>
      </c>
      <c r="C10" s="187">
        <v>100</v>
      </c>
      <c r="D10" s="188">
        <f t="shared" ref="D10:S10" si="2">IF($C9=0,0%,(D9/$C9*100))</f>
        <v>90.445859872611464</v>
      </c>
      <c r="E10" s="188">
        <f t="shared" si="2"/>
        <v>3.8216560509554141</v>
      </c>
      <c r="F10" s="189">
        <f t="shared" si="2"/>
        <v>5.7324840764331215</v>
      </c>
      <c r="G10" s="190">
        <f t="shared" si="2"/>
        <v>1.910828025477707</v>
      </c>
      <c r="H10" s="191">
        <f t="shared" si="2"/>
        <v>0</v>
      </c>
      <c r="I10" s="192">
        <f t="shared" si="2"/>
        <v>0.63694267515923575</v>
      </c>
      <c r="J10" s="192">
        <f t="shared" si="2"/>
        <v>0.63694267515923575</v>
      </c>
      <c r="K10" s="192">
        <f t="shared" si="2"/>
        <v>0.63694267515923575</v>
      </c>
      <c r="L10" s="192">
        <f t="shared" si="2"/>
        <v>0</v>
      </c>
      <c r="M10" s="192">
        <f t="shared" si="2"/>
        <v>0</v>
      </c>
      <c r="N10" s="192">
        <f t="shared" si="2"/>
        <v>0</v>
      </c>
      <c r="O10" s="192">
        <f t="shared" si="2"/>
        <v>0</v>
      </c>
      <c r="P10" s="192">
        <f t="shared" si="2"/>
        <v>0</v>
      </c>
      <c r="Q10" s="192">
        <f t="shared" si="2"/>
        <v>0</v>
      </c>
      <c r="R10" s="192">
        <f t="shared" si="2"/>
        <v>0</v>
      </c>
      <c r="S10" s="193">
        <f t="shared" si="2"/>
        <v>0</v>
      </c>
    </row>
    <row r="11" spans="1:19" ht="18" customHeight="1" x14ac:dyDescent="0.2">
      <c r="A11" s="619" t="s">
        <v>199</v>
      </c>
      <c r="B11" s="317" t="s">
        <v>20</v>
      </c>
      <c r="C11" s="24">
        <v>151</v>
      </c>
      <c r="D11" s="24">
        <v>134</v>
      </c>
      <c r="E11" s="24">
        <v>4</v>
      </c>
      <c r="F11" s="54">
        <v>13</v>
      </c>
      <c r="G11" s="129">
        <v>3</v>
      </c>
      <c r="H11" s="23"/>
      <c r="I11" s="24"/>
      <c r="J11" s="24"/>
      <c r="K11" s="24"/>
      <c r="L11" s="24">
        <v>1</v>
      </c>
      <c r="M11" s="24"/>
      <c r="N11" s="24"/>
      <c r="O11" s="24"/>
      <c r="P11" s="24"/>
      <c r="Q11" s="24">
        <v>2</v>
      </c>
      <c r="R11" s="24"/>
      <c r="S11" s="29"/>
    </row>
    <row r="12" spans="1:19" ht="18" customHeight="1" x14ac:dyDescent="0.2">
      <c r="A12" s="619"/>
      <c r="B12" s="316" t="s">
        <v>21</v>
      </c>
      <c r="C12" s="187">
        <v>100</v>
      </c>
      <c r="D12" s="188">
        <f t="shared" ref="D12:S12" si="3">IF($C11=0,0%,(D11/$C11*100))</f>
        <v>88.741721854304629</v>
      </c>
      <c r="E12" s="188">
        <f t="shared" si="3"/>
        <v>2.6490066225165565</v>
      </c>
      <c r="F12" s="189">
        <f t="shared" si="3"/>
        <v>8.6092715231788084</v>
      </c>
      <c r="G12" s="190">
        <f t="shared" si="3"/>
        <v>1.9867549668874174</v>
      </c>
      <c r="H12" s="191">
        <f t="shared" si="3"/>
        <v>0</v>
      </c>
      <c r="I12" s="192">
        <f t="shared" si="3"/>
        <v>0</v>
      </c>
      <c r="J12" s="192">
        <f t="shared" si="3"/>
        <v>0</v>
      </c>
      <c r="K12" s="192">
        <f t="shared" si="3"/>
        <v>0</v>
      </c>
      <c r="L12" s="192">
        <f t="shared" si="3"/>
        <v>0.66225165562913912</v>
      </c>
      <c r="M12" s="192">
        <f t="shared" si="3"/>
        <v>0</v>
      </c>
      <c r="N12" s="192">
        <f t="shared" si="3"/>
        <v>0</v>
      </c>
      <c r="O12" s="192">
        <f t="shared" si="3"/>
        <v>0</v>
      </c>
      <c r="P12" s="192">
        <f t="shared" si="3"/>
        <v>0</v>
      </c>
      <c r="Q12" s="192">
        <f t="shared" si="3"/>
        <v>1.3245033112582782</v>
      </c>
      <c r="R12" s="192">
        <f t="shared" si="3"/>
        <v>0</v>
      </c>
      <c r="S12" s="193">
        <f t="shared" si="3"/>
        <v>0</v>
      </c>
    </row>
    <row r="13" spans="1:19" ht="18" customHeight="1" x14ac:dyDescent="0.2">
      <c r="A13" s="619" t="s">
        <v>200</v>
      </c>
      <c r="B13" s="318" t="s">
        <v>20</v>
      </c>
      <c r="C13" s="24">
        <v>78</v>
      </c>
      <c r="D13" s="24">
        <v>69</v>
      </c>
      <c r="E13" s="24">
        <v>5</v>
      </c>
      <c r="F13" s="54">
        <v>4</v>
      </c>
      <c r="G13" s="129">
        <v>1</v>
      </c>
      <c r="H13" s="23"/>
      <c r="I13" s="24"/>
      <c r="J13" s="24">
        <v>1</v>
      </c>
      <c r="K13" s="24"/>
      <c r="L13" s="24"/>
      <c r="M13" s="24"/>
      <c r="N13" s="24"/>
      <c r="O13" s="24"/>
      <c r="P13" s="24"/>
      <c r="Q13" s="24"/>
      <c r="R13" s="24"/>
      <c r="S13" s="29"/>
    </row>
    <row r="14" spans="1:19" ht="18" customHeight="1" x14ac:dyDescent="0.2">
      <c r="A14" s="619"/>
      <c r="B14" s="316" t="s">
        <v>21</v>
      </c>
      <c r="C14" s="187">
        <v>100</v>
      </c>
      <c r="D14" s="188">
        <f t="shared" ref="D14:S14" si="4">IF($C13=0,0%,(D13/$C13*100))</f>
        <v>88.461538461538453</v>
      </c>
      <c r="E14" s="188">
        <f t="shared" si="4"/>
        <v>6.4102564102564097</v>
      </c>
      <c r="F14" s="189">
        <f t="shared" si="4"/>
        <v>5.1282051282051277</v>
      </c>
      <c r="G14" s="190">
        <f t="shared" si="4"/>
        <v>1.2820512820512819</v>
      </c>
      <c r="H14" s="191">
        <f t="shared" si="4"/>
        <v>0</v>
      </c>
      <c r="I14" s="192">
        <f t="shared" si="4"/>
        <v>0</v>
      </c>
      <c r="J14" s="192">
        <f t="shared" si="4"/>
        <v>1.2820512820512819</v>
      </c>
      <c r="K14" s="192">
        <f t="shared" si="4"/>
        <v>0</v>
      </c>
      <c r="L14" s="192">
        <f t="shared" si="4"/>
        <v>0</v>
      </c>
      <c r="M14" s="192">
        <f t="shared" si="4"/>
        <v>0</v>
      </c>
      <c r="N14" s="192">
        <f t="shared" si="4"/>
        <v>0</v>
      </c>
      <c r="O14" s="192">
        <f t="shared" si="4"/>
        <v>0</v>
      </c>
      <c r="P14" s="192">
        <f t="shared" si="4"/>
        <v>0</v>
      </c>
      <c r="Q14" s="192">
        <f t="shared" si="4"/>
        <v>0</v>
      </c>
      <c r="R14" s="192">
        <f t="shared" si="4"/>
        <v>0</v>
      </c>
      <c r="S14" s="193">
        <f t="shared" si="4"/>
        <v>0</v>
      </c>
    </row>
    <row r="15" spans="1:19" ht="18" customHeight="1" x14ac:dyDescent="0.2">
      <c r="A15" s="619" t="s">
        <v>201</v>
      </c>
      <c r="B15" s="318" t="s">
        <v>20</v>
      </c>
      <c r="C15" s="24">
        <v>51</v>
      </c>
      <c r="D15" s="24">
        <v>35</v>
      </c>
      <c r="E15" s="24">
        <v>11</v>
      </c>
      <c r="F15" s="54">
        <v>5</v>
      </c>
      <c r="G15" s="129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9"/>
    </row>
    <row r="16" spans="1:19" ht="18" customHeight="1" x14ac:dyDescent="0.2">
      <c r="A16" s="619"/>
      <c r="B16" s="316" t="s">
        <v>21</v>
      </c>
      <c r="C16" s="187">
        <v>100</v>
      </c>
      <c r="D16" s="188">
        <f t="shared" ref="D16:S16" si="5">IF($C15=0,0%,(D15/$C15*100))</f>
        <v>68.627450980392155</v>
      </c>
      <c r="E16" s="188">
        <f t="shared" si="5"/>
        <v>21.568627450980394</v>
      </c>
      <c r="F16" s="189">
        <f t="shared" si="5"/>
        <v>9.8039215686274517</v>
      </c>
      <c r="G16" s="190">
        <f t="shared" si="5"/>
        <v>0</v>
      </c>
      <c r="H16" s="191">
        <f t="shared" si="5"/>
        <v>0</v>
      </c>
      <c r="I16" s="192">
        <f t="shared" si="5"/>
        <v>0</v>
      </c>
      <c r="J16" s="192">
        <f t="shared" si="5"/>
        <v>0</v>
      </c>
      <c r="K16" s="192">
        <f t="shared" si="5"/>
        <v>0</v>
      </c>
      <c r="L16" s="192">
        <f t="shared" si="5"/>
        <v>0</v>
      </c>
      <c r="M16" s="192">
        <f t="shared" si="5"/>
        <v>0</v>
      </c>
      <c r="N16" s="192">
        <f t="shared" si="5"/>
        <v>0</v>
      </c>
      <c r="O16" s="192">
        <f t="shared" si="5"/>
        <v>0</v>
      </c>
      <c r="P16" s="192">
        <f t="shared" si="5"/>
        <v>0</v>
      </c>
      <c r="Q16" s="192">
        <f t="shared" si="5"/>
        <v>0</v>
      </c>
      <c r="R16" s="192">
        <f t="shared" si="5"/>
        <v>0</v>
      </c>
      <c r="S16" s="193">
        <f t="shared" si="5"/>
        <v>0</v>
      </c>
    </row>
    <row r="17" spans="1:19" ht="18" customHeight="1" x14ac:dyDescent="0.2">
      <c r="A17" s="619" t="s">
        <v>202</v>
      </c>
      <c r="B17" s="317" t="s">
        <v>20</v>
      </c>
      <c r="C17" s="24">
        <v>20</v>
      </c>
      <c r="D17" s="24">
        <v>12</v>
      </c>
      <c r="E17" s="24">
        <v>3</v>
      </c>
      <c r="F17" s="54">
        <v>5</v>
      </c>
      <c r="G17" s="129">
        <v>2</v>
      </c>
      <c r="H17" s="23"/>
      <c r="I17" s="24"/>
      <c r="J17" s="24">
        <v>1</v>
      </c>
      <c r="K17" s="24"/>
      <c r="L17" s="24"/>
      <c r="M17" s="24"/>
      <c r="N17" s="24"/>
      <c r="O17" s="24"/>
      <c r="P17" s="24"/>
      <c r="Q17" s="24">
        <v>1</v>
      </c>
      <c r="R17" s="24"/>
      <c r="S17" s="29"/>
    </row>
    <row r="18" spans="1:19" ht="18" customHeight="1" thickBot="1" x14ac:dyDescent="0.25">
      <c r="A18" s="619"/>
      <c r="B18" s="316" t="s">
        <v>21</v>
      </c>
      <c r="C18" s="187">
        <v>100</v>
      </c>
      <c r="D18" s="188">
        <f t="shared" ref="D18:S18" si="6">IF($C17=0,0%,(D17/$C17*100))</f>
        <v>60</v>
      </c>
      <c r="E18" s="188">
        <f t="shared" si="6"/>
        <v>15</v>
      </c>
      <c r="F18" s="189">
        <f t="shared" si="6"/>
        <v>25</v>
      </c>
      <c r="G18" s="190">
        <f t="shared" si="6"/>
        <v>10</v>
      </c>
      <c r="H18" s="191">
        <f t="shared" si="6"/>
        <v>0</v>
      </c>
      <c r="I18" s="192">
        <f t="shared" si="6"/>
        <v>0</v>
      </c>
      <c r="J18" s="192">
        <f t="shared" si="6"/>
        <v>5</v>
      </c>
      <c r="K18" s="192">
        <f t="shared" si="6"/>
        <v>0</v>
      </c>
      <c r="L18" s="192">
        <f t="shared" si="6"/>
        <v>0</v>
      </c>
      <c r="M18" s="192">
        <f t="shared" si="6"/>
        <v>0</v>
      </c>
      <c r="N18" s="192">
        <f t="shared" si="6"/>
        <v>0</v>
      </c>
      <c r="O18" s="192">
        <f t="shared" si="6"/>
        <v>0</v>
      </c>
      <c r="P18" s="192">
        <f t="shared" si="6"/>
        <v>0</v>
      </c>
      <c r="Q18" s="192">
        <f t="shared" si="6"/>
        <v>5</v>
      </c>
      <c r="R18" s="192">
        <f t="shared" si="6"/>
        <v>0</v>
      </c>
      <c r="S18" s="193">
        <f t="shared" si="6"/>
        <v>0</v>
      </c>
    </row>
    <row r="19" spans="1:19" ht="27" customHeight="1" thickBot="1" x14ac:dyDescent="0.25">
      <c r="A19" s="628" t="s">
        <v>169</v>
      </c>
      <c r="B19" s="629"/>
      <c r="C19" s="629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30"/>
    </row>
    <row r="20" spans="1:19" s="1" customFormat="1" ht="18" customHeight="1" thickBot="1" x14ac:dyDescent="0.25">
      <c r="A20" s="411" t="s">
        <v>29</v>
      </c>
      <c r="B20" s="306" t="s">
        <v>20</v>
      </c>
      <c r="C20" s="70">
        <v>50</v>
      </c>
      <c r="D20" s="87" t="s">
        <v>30</v>
      </c>
      <c r="E20" s="88" t="s">
        <v>30</v>
      </c>
      <c r="F20" s="89" t="s">
        <v>30</v>
      </c>
      <c r="G20" s="90" t="s">
        <v>30</v>
      </c>
      <c r="H20" s="87" t="s">
        <v>30</v>
      </c>
      <c r="I20" s="88" t="s">
        <v>30</v>
      </c>
      <c r="J20" s="88" t="s">
        <v>30</v>
      </c>
      <c r="K20" s="88" t="s">
        <v>30</v>
      </c>
      <c r="L20" s="88" t="s">
        <v>30</v>
      </c>
      <c r="M20" s="88" t="s">
        <v>30</v>
      </c>
      <c r="N20" s="88" t="s">
        <v>30</v>
      </c>
      <c r="O20" s="88" t="s">
        <v>30</v>
      </c>
      <c r="P20" s="88" t="s">
        <v>30</v>
      </c>
      <c r="Q20" s="88" t="s">
        <v>30</v>
      </c>
      <c r="R20" s="88" t="s">
        <v>30</v>
      </c>
      <c r="S20" s="91" t="s">
        <v>30</v>
      </c>
    </row>
    <row r="21" spans="1:19" s="1" customFormat="1" ht="18" customHeight="1" x14ac:dyDescent="0.2">
      <c r="A21" s="631" t="s">
        <v>170</v>
      </c>
      <c r="B21" s="375" t="s">
        <v>31</v>
      </c>
      <c r="C21" s="377">
        <v>725</v>
      </c>
      <c r="D21" s="377">
        <v>191</v>
      </c>
      <c r="E21" s="378">
        <v>498</v>
      </c>
      <c r="F21" s="377">
        <v>36</v>
      </c>
      <c r="G21" s="377">
        <v>17</v>
      </c>
      <c r="H21" s="377"/>
      <c r="I21" s="377">
        <v>4</v>
      </c>
      <c r="J21" s="377">
        <v>2</v>
      </c>
      <c r="K21" s="377">
        <v>1</v>
      </c>
      <c r="L21" s="377">
        <v>1</v>
      </c>
      <c r="M21" s="377"/>
      <c r="N21" s="377">
        <v>2</v>
      </c>
      <c r="O21" s="377">
        <v>2</v>
      </c>
      <c r="P21" s="377"/>
      <c r="Q21" s="377">
        <v>5</v>
      </c>
      <c r="R21" s="377"/>
      <c r="S21" s="378"/>
    </row>
    <row r="22" spans="1:19" ht="18" customHeight="1" thickBot="1" x14ac:dyDescent="0.25">
      <c r="A22" s="632"/>
      <c r="B22" s="376" t="s">
        <v>21</v>
      </c>
      <c r="C22" s="374">
        <v>100</v>
      </c>
      <c r="D22" s="372">
        <f t="shared" ref="D22:S22" si="7">IF($C21=0,0%,(D21/$C21*100))</f>
        <v>26.344827586206897</v>
      </c>
      <c r="E22" s="373">
        <f t="shared" si="7"/>
        <v>68.689655172413794</v>
      </c>
      <c r="F22" s="372">
        <f t="shared" si="7"/>
        <v>4.9655172413793105</v>
      </c>
      <c r="G22" s="372">
        <f t="shared" si="7"/>
        <v>2.3448275862068968</v>
      </c>
      <c r="H22" s="372">
        <f t="shared" si="7"/>
        <v>0</v>
      </c>
      <c r="I22" s="372">
        <f t="shared" si="7"/>
        <v>0.55172413793103448</v>
      </c>
      <c r="J22" s="372">
        <f t="shared" si="7"/>
        <v>0.27586206896551724</v>
      </c>
      <c r="K22" s="372">
        <f t="shared" si="7"/>
        <v>0.13793103448275862</v>
      </c>
      <c r="L22" s="372">
        <f t="shared" si="7"/>
        <v>0.13793103448275862</v>
      </c>
      <c r="M22" s="372">
        <f t="shared" si="7"/>
        <v>0</v>
      </c>
      <c r="N22" s="372">
        <f t="shared" si="7"/>
        <v>0.27586206896551724</v>
      </c>
      <c r="O22" s="372">
        <f t="shared" si="7"/>
        <v>0.27586206896551724</v>
      </c>
      <c r="P22" s="372">
        <f t="shared" si="7"/>
        <v>0</v>
      </c>
      <c r="Q22" s="372">
        <f t="shared" si="7"/>
        <v>0.68965517241379315</v>
      </c>
      <c r="R22" s="372">
        <f t="shared" si="7"/>
        <v>0</v>
      </c>
      <c r="S22" s="373">
        <f t="shared" si="7"/>
        <v>0</v>
      </c>
    </row>
    <row r="23" spans="1:19" ht="18" customHeight="1" x14ac:dyDescent="0.2">
      <c r="A23" s="631" t="s">
        <v>171</v>
      </c>
      <c r="B23" s="313" t="s">
        <v>20</v>
      </c>
      <c r="C23" s="24">
        <v>289</v>
      </c>
      <c r="D23" s="24">
        <v>47</v>
      </c>
      <c r="E23" s="24">
        <v>225</v>
      </c>
      <c r="F23" s="54">
        <v>17</v>
      </c>
      <c r="G23" s="129">
        <v>8</v>
      </c>
      <c r="H23" s="23"/>
      <c r="I23" s="24">
        <v>2</v>
      </c>
      <c r="J23" s="24">
        <v>1</v>
      </c>
      <c r="K23" s="24">
        <v>1</v>
      </c>
      <c r="L23" s="24">
        <v>1</v>
      </c>
      <c r="M23" s="24"/>
      <c r="N23" s="24"/>
      <c r="O23" s="24">
        <v>2</v>
      </c>
      <c r="P23" s="24"/>
      <c r="Q23" s="24">
        <v>1</v>
      </c>
      <c r="R23" s="24"/>
      <c r="S23" s="29"/>
    </row>
    <row r="24" spans="1:19" ht="18" customHeight="1" thickBot="1" x14ac:dyDescent="0.25">
      <c r="A24" s="632"/>
      <c r="B24" s="312" t="s">
        <v>21</v>
      </c>
      <c r="C24" s="187">
        <v>100</v>
      </c>
      <c r="D24" s="188">
        <f t="shared" ref="D24:S24" si="8">IF($C23=0,0%,(D23/$C23*100))</f>
        <v>16.262975778546711</v>
      </c>
      <c r="E24" s="188">
        <f t="shared" si="8"/>
        <v>77.854671280276818</v>
      </c>
      <c r="F24" s="189">
        <f t="shared" si="8"/>
        <v>5.8823529411764701</v>
      </c>
      <c r="G24" s="190">
        <f t="shared" si="8"/>
        <v>2.7681660899653981</v>
      </c>
      <c r="H24" s="191">
        <f t="shared" si="8"/>
        <v>0</v>
      </c>
      <c r="I24" s="192">
        <f t="shared" si="8"/>
        <v>0.69204152249134954</v>
      </c>
      <c r="J24" s="192">
        <f t="shared" si="8"/>
        <v>0.34602076124567477</v>
      </c>
      <c r="K24" s="192">
        <f t="shared" si="8"/>
        <v>0.34602076124567477</v>
      </c>
      <c r="L24" s="192">
        <f t="shared" si="8"/>
        <v>0.34602076124567477</v>
      </c>
      <c r="M24" s="192">
        <f t="shared" si="8"/>
        <v>0</v>
      </c>
      <c r="N24" s="192">
        <f t="shared" si="8"/>
        <v>0</v>
      </c>
      <c r="O24" s="192">
        <f t="shared" si="8"/>
        <v>0.69204152249134954</v>
      </c>
      <c r="P24" s="192">
        <f t="shared" si="8"/>
        <v>0</v>
      </c>
      <c r="Q24" s="192">
        <f t="shared" si="8"/>
        <v>0.34602076124567477</v>
      </c>
      <c r="R24" s="192">
        <f t="shared" si="8"/>
        <v>0</v>
      </c>
      <c r="S24" s="193">
        <f t="shared" si="8"/>
        <v>0</v>
      </c>
    </row>
    <row r="25" spans="1:19" ht="18" customHeight="1" x14ac:dyDescent="0.2">
      <c r="A25" s="633" t="s">
        <v>103</v>
      </c>
      <c r="B25" s="311" t="s">
        <v>20</v>
      </c>
      <c r="C25" s="24">
        <v>282</v>
      </c>
      <c r="D25" s="24">
        <v>43</v>
      </c>
      <c r="E25" s="24">
        <v>222</v>
      </c>
      <c r="F25" s="54">
        <v>17</v>
      </c>
      <c r="G25" s="129">
        <v>8</v>
      </c>
      <c r="H25" s="23"/>
      <c r="I25" s="24">
        <v>2</v>
      </c>
      <c r="J25" s="24">
        <v>1</v>
      </c>
      <c r="K25" s="24">
        <v>1</v>
      </c>
      <c r="L25" s="24">
        <v>1</v>
      </c>
      <c r="M25" s="24"/>
      <c r="N25" s="24"/>
      <c r="O25" s="24">
        <v>2</v>
      </c>
      <c r="P25" s="24"/>
      <c r="Q25" s="24">
        <v>1</v>
      </c>
      <c r="R25" s="24"/>
      <c r="S25" s="29"/>
    </row>
    <row r="26" spans="1:19" ht="18" customHeight="1" thickBot="1" x14ac:dyDescent="0.25">
      <c r="A26" s="634"/>
      <c r="B26" s="312" t="s">
        <v>21</v>
      </c>
      <c r="C26" s="187">
        <v>100</v>
      </c>
      <c r="D26" s="188">
        <f t="shared" ref="D26:S26" si="9">IF($C25=0,0%,(D25/$C25*100))</f>
        <v>15.24822695035461</v>
      </c>
      <c r="E26" s="188">
        <f t="shared" si="9"/>
        <v>78.723404255319153</v>
      </c>
      <c r="F26" s="189">
        <f t="shared" si="9"/>
        <v>6.0283687943262407</v>
      </c>
      <c r="G26" s="190">
        <f t="shared" si="9"/>
        <v>2.8368794326241136</v>
      </c>
      <c r="H26" s="191">
        <f t="shared" si="9"/>
        <v>0</v>
      </c>
      <c r="I26" s="192">
        <f t="shared" si="9"/>
        <v>0.70921985815602839</v>
      </c>
      <c r="J26" s="192">
        <f t="shared" si="9"/>
        <v>0.3546099290780142</v>
      </c>
      <c r="K26" s="192">
        <f t="shared" si="9"/>
        <v>0.3546099290780142</v>
      </c>
      <c r="L26" s="192">
        <f t="shared" si="9"/>
        <v>0.3546099290780142</v>
      </c>
      <c r="M26" s="192">
        <f t="shared" si="9"/>
        <v>0</v>
      </c>
      <c r="N26" s="192">
        <f t="shared" si="9"/>
        <v>0</v>
      </c>
      <c r="O26" s="192">
        <f t="shared" si="9"/>
        <v>0.70921985815602839</v>
      </c>
      <c r="P26" s="192">
        <f t="shared" si="9"/>
        <v>0</v>
      </c>
      <c r="Q26" s="192">
        <f t="shared" si="9"/>
        <v>0.3546099290780142</v>
      </c>
      <c r="R26" s="192">
        <f t="shared" si="9"/>
        <v>0</v>
      </c>
      <c r="S26" s="193">
        <f t="shared" si="9"/>
        <v>0</v>
      </c>
    </row>
    <row r="27" spans="1:19" ht="18" customHeight="1" x14ac:dyDescent="0.2">
      <c r="A27" s="635" t="s">
        <v>172</v>
      </c>
      <c r="B27" s="311" t="s">
        <v>20</v>
      </c>
      <c r="C27" s="24">
        <v>51</v>
      </c>
      <c r="D27" s="24">
        <v>9</v>
      </c>
      <c r="E27" s="24">
        <v>40</v>
      </c>
      <c r="F27" s="54">
        <v>2</v>
      </c>
      <c r="G27" s="129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9"/>
    </row>
    <row r="28" spans="1:19" ht="18" customHeight="1" thickBot="1" x14ac:dyDescent="0.25">
      <c r="A28" s="636"/>
      <c r="B28" s="312" t="s">
        <v>21</v>
      </c>
      <c r="C28" s="187">
        <v>100</v>
      </c>
      <c r="D28" s="188">
        <f t="shared" ref="D28:S28" si="10">IF($C27=0,0%,(D27/$C27*100))</f>
        <v>17.647058823529413</v>
      </c>
      <c r="E28" s="188">
        <f t="shared" si="10"/>
        <v>78.431372549019613</v>
      </c>
      <c r="F28" s="189">
        <f t="shared" si="10"/>
        <v>3.9215686274509802</v>
      </c>
      <c r="G28" s="190">
        <f t="shared" si="10"/>
        <v>0</v>
      </c>
      <c r="H28" s="191">
        <f t="shared" si="10"/>
        <v>0</v>
      </c>
      <c r="I28" s="192">
        <f t="shared" si="10"/>
        <v>0</v>
      </c>
      <c r="J28" s="192">
        <f t="shared" si="10"/>
        <v>0</v>
      </c>
      <c r="K28" s="192">
        <f t="shared" si="10"/>
        <v>0</v>
      </c>
      <c r="L28" s="192">
        <f t="shared" si="10"/>
        <v>0</v>
      </c>
      <c r="M28" s="192">
        <f t="shared" si="10"/>
        <v>0</v>
      </c>
      <c r="N28" s="192">
        <f t="shared" si="10"/>
        <v>0</v>
      </c>
      <c r="O28" s="192">
        <f t="shared" si="10"/>
        <v>0</v>
      </c>
      <c r="P28" s="192">
        <f t="shared" si="10"/>
        <v>0</v>
      </c>
      <c r="Q28" s="192">
        <f t="shared" si="10"/>
        <v>0</v>
      </c>
      <c r="R28" s="192">
        <f t="shared" si="10"/>
        <v>0</v>
      </c>
      <c r="S28" s="193">
        <f t="shared" si="10"/>
        <v>0</v>
      </c>
    </row>
    <row r="29" spans="1:19" ht="27" customHeight="1" thickBot="1" x14ac:dyDescent="0.25">
      <c r="A29" s="637" t="s">
        <v>173</v>
      </c>
      <c r="B29" s="638"/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8"/>
      <c r="S29" s="639"/>
    </row>
    <row r="30" spans="1:19" s="1" customFormat="1" ht="18" customHeight="1" thickBot="1" x14ac:dyDescent="0.25">
      <c r="A30" s="408" t="s">
        <v>29</v>
      </c>
      <c r="B30" s="314" t="s">
        <v>20</v>
      </c>
      <c r="C30" s="30">
        <v>17</v>
      </c>
      <c r="D30" s="92" t="s">
        <v>30</v>
      </c>
      <c r="E30" s="92" t="s">
        <v>30</v>
      </c>
      <c r="F30" s="92" t="s">
        <v>30</v>
      </c>
      <c r="G30" s="92" t="s">
        <v>30</v>
      </c>
      <c r="H30" s="92" t="s">
        <v>30</v>
      </c>
      <c r="I30" s="92" t="s">
        <v>30</v>
      </c>
      <c r="J30" s="92" t="s">
        <v>30</v>
      </c>
      <c r="K30" s="92" t="s">
        <v>30</v>
      </c>
      <c r="L30" s="92" t="s">
        <v>30</v>
      </c>
      <c r="M30" s="92" t="s">
        <v>30</v>
      </c>
      <c r="N30" s="92" t="s">
        <v>30</v>
      </c>
      <c r="O30" s="92" t="s">
        <v>30</v>
      </c>
      <c r="P30" s="92" t="s">
        <v>30</v>
      </c>
      <c r="Q30" s="92" t="s">
        <v>30</v>
      </c>
      <c r="R30" s="92" t="s">
        <v>30</v>
      </c>
      <c r="S30" s="93" t="s">
        <v>30</v>
      </c>
    </row>
    <row r="31" spans="1:19" ht="18" customHeight="1" x14ac:dyDescent="0.2">
      <c r="A31" s="631" t="s">
        <v>170</v>
      </c>
      <c r="B31" s="307" t="s">
        <v>20</v>
      </c>
      <c r="C31" s="24">
        <v>736</v>
      </c>
      <c r="D31" s="24">
        <v>247</v>
      </c>
      <c r="E31" s="24">
        <v>446</v>
      </c>
      <c r="F31" s="54">
        <v>43</v>
      </c>
      <c r="G31" s="129">
        <v>15</v>
      </c>
      <c r="H31" s="23">
        <v>4</v>
      </c>
      <c r="I31" s="24">
        <v>2</v>
      </c>
      <c r="J31" s="24">
        <v>2</v>
      </c>
      <c r="K31" s="24"/>
      <c r="L31" s="24"/>
      <c r="M31" s="24">
        <v>1</v>
      </c>
      <c r="N31" s="24">
        <v>1</v>
      </c>
      <c r="O31" s="24">
        <v>1</v>
      </c>
      <c r="P31" s="24"/>
      <c r="Q31" s="24">
        <v>4</v>
      </c>
      <c r="R31" s="24"/>
      <c r="S31" s="29"/>
    </row>
    <row r="32" spans="1:19" ht="18" customHeight="1" thickBot="1" x14ac:dyDescent="0.25">
      <c r="A32" s="632"/>
      <c r="B32" s="308" t="s">
        <v>21</v>
      </c>
      <c r="C32" s="187">
        <v>100</v>
      </c>
      <c r="D32" s="188">
        <f t="shared" ref="D32:S32" si="11">IF($C31=0,0%,(D31/$C31*100))</f>
        <v>33.559782608695656</v>
      </c>
      <c r="E32" s="188">
        <f t="shared" si="11"/>
        <v>60.597826086956516</v>
      </c>
      <c r="F32" s="189">
        <f t="shared" si="11"/>
        <v>5.8423913043478262</v>
      </c>
      <c r="G32" s="190">
        <f t="shared" si="11"/>
        <v>2.0380434782608696</v>
      </c>
      <c r="H32" s="191">
        <f t="shared" si="11"/>
        <v>0.54347826086956519</v>
      </c>
      <c r="I32" s="192">
        <f t="shared" si="11"/>
        <v>0.27173913043478259</v>
      </c>
      <c r="J32" s="192">
        <f t="shared" si="11"/>
        <v>0.27173913043478259</v>
      </c>
      <c r="K32" s="192">
        <f t="shared" si="11"/>
        <v>0</v>
      </c>
      <c r="L32" s="192">
        <f t="shared" si="11"/>
        <v>0</v>
      </c>
      <c r="M32" s="192">
        <f t="shared" si="11"/>
        <v>0.1358695652173913</v>
      </c>
      <c r="N32" s="192">
        <f t="shared" si="11"/>
        <v>0.1358695652173913</v>
      </c>
      <c r="O32" s="192">
        <f t="shared" si="11"/>
        <v>0.1358695652173913</v>
      </c>
      <c r="P32" s="192">
        <f t="shared" si="11"/>
        <v>0</v>
      </c>
      <c r="Q32" s="192">
        <f t="shared" si="11"/>
        <v>0.54347826086956519</v>
      </c>
      <c r="R32" s="192">
        <f t="shared" si="11"/>
        <v>0</v>
      </c>
      <c r="S32" s="193">
        <f t="shared" si="11"/>
        <v>0</v>
      </c>
    </row>
    <row r="33" spans="1:19" ht="18" customHeight="1" x14ac:dyDescent="0.2">
      <c r="A33" s="631" t="s">
        <v>171</v>
      </c>
      <c r="B33" s="309" t="s">
        <v>31</v>
      </c>
      <c r="C33" s="24">
        <v>506</v>
      </c>
      <c r="D33" s="24">
        <v>184</v>
      </c>
      <c r="E33" s="24">
        <v>294</v>
      </c>
      <c r="F33" s="54">
        <v>28</v>
      </c>
      <c r="G33" s="129">
        <v>10</v>
      </c>
      <c r="H33" s="23">
        <v>3</v>
      </c>
      <c r="I33" s="24"/>
      <c r="J33" s="24">
        <v>1</v>
      </c>
      <c r="K33" s="24"/>
      <c r="L33" s="24"/>
      <c r="M33" s="24">
        <v>1</v>
      </c>
      <c r="N33" s="24">
        <v>1</v>
      </c>
      <c r="O33" s="24">
        <v>1</v>
      </c>
      <c r="P33" s="24"/>
      <c r="Q33" s="24">
        <v>3</v>
      </c>
      <c r="R33" s="24"/>
      <c r="S33" s="29"/>
    </row>
    <row r="34" spans="1:19" ht="18" customHeight="1" thickBot="1" x14ac:dyDescent="0.25">
      <c r="A34" s="632"/>
      <c r="B34" s="310" t="s">
        <v>21</v>
      </c>
      <c r="C34" s="187">
        <v>100</v>
      </c>
      <c r="D34" s="188">
        <f t="shared" ref="D34:S34" si="12">IF($C33=0,0%,(D33/$C33*100))</f>
        <v>36.363636363636367</v>
      </c>
      <c r="E34" s="188">
        <f t="shared" si="12"/>
        <v>58.102766798418969</v>
      </c>
      <c r="F34" s="189">
        <f t="shared" si="12"/>
        <v>5.5335968379446641</v>
      </c>
      <c r="G34" s="190">
        <f t="shared" si="12"/>
        <v>1.9762845849802373</v>
      </c>
      <c r="H34" s="191">
        <f t="shared" si="12"/>
        <v>0.59288537549407105</v>
      </c>
      <c r="I34" s="192">
        <f t="shared" si="12"/>
        <v>0</v>
      </c>
      <c r="J34" s="192">
        <f t="shared" si="12"/>
        <v>0.19762845849802371</v>
      </c>
      <c r="K34" s="192">
        <f t="shared" si="12"/>
        <v>0</v>
      </c>
      <c r="L34" s="192">
        <f t="shared" si="12"/>
        <v>0</v>
      </c>
      <c r="M34" s="192">
        <f t="shared" si="12"/>
        <v>0.19762845849802371</v>
      </c>
      <c r="N34" s="192">
        <f t="shared" si="12"/>
        <v>0.19762845849802371</v>
      </c>
      <c r="O34" s="192">
        <f t="shared" si="12"/>
        <v>0.19762845849802371</v>
      </c>
      <c r="P34" s="192">
        <f t="shared" si="12"/>
        <v>0</v>
      </c>
      <c r="Q34" s="192">
        <f t="shared" si="12"/>
        <v>0.59288537549407105</v>
      </c>
      <c r="R34" s="192">
        <f t="shared" si="12"/>
        <v>0</v>
      </c>
      <c r="S34" s="193">
        <f t="shared" si="12"/>
        <v>0</v>
      </c>
    </row>
    <row r="35" spans="1:19" ht="18" customHeight="1" x14ac:dyDescent="0.2">
      <c r="A35" s="633" t="s">
        <v>103</v>
      </c>
      <c r="B35" s="311" t="s">
        <v>20</v>
      </c>
      <c r="C35" s="24">
        <v>184</v>
      </c>
      <c r="D35" s="24">
        <v>47</v>
      </c>
      <c r="E35" s="24">
        <v>129</v>
      </c>
      <c r="F35" s="54">
        <v>8</v>
      </c>
      <c r="G35" s="129">
        <v>3</v>
      </c>
      <c r="H35" s="23"/>
      <c r="I35" s="24"/>
      <c r="J35" s="24">
        <v>1</v>
      </c>
      <c r="K35" s="24"/>
      <c r="L35" s="24"/>
      <c r="M35" s="24"/>
      <c r="N35" s="24"/>
      <c r="O35" s="24">
        <v>1</v>
      </c>
      <c r="P35" s="24"/>
      <c r="Q35" s="24">
        <v>1</v>
      </c>
      <c r="R35" s="24"/>
      <c r="S35" s="29"/>
    </row>
    <row r="36" spans="1:19" ht="18" customHeight="1" thickBot="1" x14ac:dyDescent="0.25">
      <c r="A36" s="634"/>
      <c r="B36" s="312" t="s">
        <v>21</v>
      </c>
      <c r="C36" s="187">
        <v>100</v>
      </c>
      <c r="D36" s="188">
        <f t="shared" ref="D36:S36" si="13">IF($C35=0,0%,(D35/$C35*100))</f>
        <v>25.543478260869566</v>
      </c>
      <c r="E36" s="188">
        <f t="shared" si="13"/>
        <v>70.108695652173907</v>
      </c>
      <c r="F36" s="189">
        <f t="shared" si="13"/>
        <v>4.3478260869565215</v>
      </c>
      <c r="G36" s="190">
        <f t="shared" si="13"/>
        <v>1.6304347826086956</v>
      </c>
      <c r="H36" s="191">
        <f t="shared" si="13"/>
        <v>0</v>
      </c>
      <c r="I36" s="192">
        <f t="shared" si="13"/>
        <v>0</v>
      </c>
      <c r="J36" s="192">
        <f t="shared" si="13"/>
        <v>0.54347826086956519</v>
      </c>
      <c r="K36" s="192">
        <f t="shared" si="13"/>
        <v>0</v>
      </c>
      <c r="L36" s="192">
        <f t="shared" si="13"/>
        <v>0</v>
      </c>
      <c r="M36" s="192">
        <f t="shared" si="13"/>
        <v>0</v>
      </c>
      <c r="N36" s="192">
        <f t="shared" si="13"/>
        <v>0</v>
      </c>
      <c r="O36" s="192">
        <f t="shared" si="13"/>
        <v>0.54347826086956519</v>
      </c>
      <c r="P36" s="192">
        <f t="shared" si="13"/>
        <v>0</v>
      </c>
      <c r="Q36" s="192">
        <f t="shared" si="13"/>
        <v>0.54347826086956519</v>
      </c>
      <c r="R36" s="192">
        <f t="shared" si="13"/>
        <v>0</v>
      </c>
      <c r="S36" s="193">
        <f t="shared" si="13"/>
        <v>0</v>
      </c>
    </row>
    <row r="37" spans="1:19" ht="18" customHeight="1" thickBot="1" x14ac:dyDescent="0.25">
      <c r="A37" s="626" t="s">
        <v>172</v>
      </c>
      <c r="B37" s="311" t="s">
        <v>20</v>
      </c>
      <c r="C37" s="24">
        <v>9</v>
      </c>
      <c r="D37" s="24">
        <v>3</v>
      </c>
      <c r="E37" s="24">
        <v>6</v>
      </c>
      <c r="F37" s="54"/>
      <c r="G37" s="129"/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9"/>
    </row>
    <row r="38" spans="1:19" ht="18" customHeight="1" thickBot="1" x14ac:dyDescent="0.25">
      <c r="A38" s="627"/>
      <c r="B38" s="312" t="s">
        <v>21</v>
      </c>
      <c r="C38" s="187">
        <v>100</v>
      </c>
      <c r="D38" s="188">
        <f t="shared" ref="D38:S38" si="14">IF($C37=0,0%,(D37/$C37*100))</f>
        <v>33.333333333333329</v>
      </c>
      <c r="E38" s="188">
        <f t="shared" si="14"/>
        <v>66.666666666666657</v>
      </c>
      <c r="F38" s="189">
        <f t="shared" si="14"/>
        <v>0</v>
      </c>
      <c r="G38" s="190">
        <f t="shared" si="14"/>
        <v>0</v>
      </c>
      <c r="H38" s="191">
        <f t="shared" si="14"/>
        <v>0</v>
      </c>
      <c r="I38" s="192">
        <f t="shared" si="14"/>
        <v>0</v>
      </c>
      <c r="J38" s="192">
        <f t="shared" si="14"/>
        <v>0</v>
      </c>
      <c r="K38" s="192">
        <f t="shared" si="14"/>
        <v>0</v>
      </c>
      <c r="L38" s="192">
        <f t="shared" si="14"/>
        <v>0</v>
      </c>
      <c r="M38" s="192">
        <f t="shared" si="14"/>
        <v>0</v>
      </c>
      <c r="N38" s="192">
        <f t="shared" si="14"/>
        <v>0</v>
      </c>
      <c r="O38" s="192">
        <f t="shared" si="14"/>
        <v>0</v>
      </c>
      <c r="P38" s="192">
        <f t="shared" si="14"/>
        <v>0</v>
      </c>
      <c r="Q38" s="192">
        <f t="shared" si="14"/>
        <v>0</v>
      </c>
      <c r="R38" s="192">
        <f t="shared" si="14"/>
        <v>0</v>
      </c>
      <c r="S38" s="193">
        <f t="shared" si="14"/>
        <v>0</v>
      </c>
    </row>
    <row r="39" spans="1:19" ht="13.5" thickTop="1" x14ac:dyDescent="0.2"/>
  </sheetData>
  <mergeCells count="20">
    <mergeCell ref="A37:A38"/>
    <mergeCell ref="A19:S19"/>
    <mergeCell ref="A21:A22"/>
    <mergeCell ref="A23:A24"/>
    <mergeCell ref="A25:A26"/>
    <mergeCell ref="A27:A28"/>
    <mergeCell ref="A29:S29"/>
    <mergeCell ref="A31:A32"/>
    <mergeCell ref="A33:A34"/>
    <mergeCell ref="A35:A36"/>
    <mergeCell ref="A11:A12"/>
    <mergeCell ref="A13:A14"/>
    <mergeCell ref="A15:A16"/>
    <mergeCell ref="A17:A18"/>
    <mergeCell ref="A1:S2"/>
    <mergeCell ref="A3:B3"/>
    <mergeCell ref="H4:S4"/>
    <mergeCell ref="A5:A6"/>
    <mergeCell ref="A7:A8"/>
    <mergeCell ref="A9:A10"/>
  </mergeCells>
  <printOptions horizontalCentered="1"/>
  <pageMargins left="0.25" right="0.25" top="0.25" bottom="0.25" header="0" footer="0.5"/>
  <pageSetup scale="5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S39"/>
  <sheetViews>
    <sheetView topLeftCell="A25" zoomScaleNormal="100" zoomScaleSheetLayoutView="100" workbookViewId="0">
      <selection sqref="A1:S2"/>
    </sheetView>
  </sheetViews>
  <sheetFormatPr defaultColWidth="8.85546875" defaultRowHeight="12.75" x14ac:dyDescent="0.2"/>
  <cols>
    <col min="1" max="1" width="20.7109375" style="3" customWidth="1"/>
    <col min="2" max="2" width="4" style="16" customWidth="1"/>
    <col min="3" max="3" width="6.42578125" style="3" customWidth="1"/>
    <col min="4" max="4" width="8.7109375" style="3" customWidth="1"/>
    <col min="5" max="5" width="10.7109375" style="3" customWidth="1"/>
    <col min="6" max="6" width="10" style="3" customWidth="1"/>
    <col min="7" max="7" width="9.85546875" style="3" customWidth="1"/>
    <col min="8" max="8" width="13.140625" style="3" customWidth="1"/>
    <col min="9" max="9" width="9.7109375" style="3" customWidth="1"/>
    <col min="10" max="10" width="10.42578125" style="3" customWidth="1"/>
    <col min="11" max="11" width="11" style="3" customWidth="1"/>
    <col min="12" max="13" width="10.5703125" style="3" customWidth="1"/>
    <col min="14" max="14" width="11" style="3" customWidth="1"/>
    <col min="15" max="15" width="8.85546875" style="3" customWidth="1"/>
    <col min="16" max="16" width="10" style="3" customWidth="1"/>
    <col min="17" max="17" width="9.7109375" style="3" customWidth="1"/>
    <col min="18" max="18" width="10.42578125" style="3" customWidth="1"/>
    <col min="19" max="19" width="12.5703125" style="3" customWidth="1"/>
  </cols>
  <sheetData>
    <row r="1" spans="1:19" ht="18" customHeight="1" thickTop="1" x14ac:dyDescent="0.2">
      <c r="A1" s="620" t="s">
        <v>216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62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622" t="s">
        <v>67</v>
      </c>
      <c r="B3" s="623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6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212" t="s">
        <v>17</v>
      </c>
    </row>
    <row r="4" spans="1:19" s="1" customFormat="1" ht="18" customHeight="1" thickTop="1" thickBot="1" x14ac:dyDescent="0.25">
      <c r="A4" s="37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ht="18" customHeight="1" thickTop="1" x14ac:dyDescent="0.2">
      <c r="A5" s="624" t="s">
        <v>217</v>
      </c>
      <c r="B5" s="315" t="s">
        <v>20</v>
      </c>
      <c r="C5" s="171">
        <v>422</v>
      </c>
      <c r="D5" s="171">
        <v>358</v>
      </c>
      <c r="E5" s="171">
        <v>22</v>
      </c>
      <c r="F5" s="172">
        <v>42</v>
      </c>
      <c r="G5" s="173">
        <v>9</v>
      </c>
      <c r="H5" s="174"/>
      <c r="I5" s="171">
        <v>1</v>
      </c>
      <c r="J5" s="171">
        <v>2</v>
      </c>
      <c r="K5" s="171">
        <v>1</v>
      </c>
      <c r="L5" s="171">
        <v>1</v>
      </c>
      <c r="M5" s="171"/>
      <c r="N5" s="171"/>
      <c r="O5" s="171"/>
      <c r="P5" s="171"/>
      <c r="Q5" s="171">
        <v>4</v>
      </c>
      <c r="R5" s="171"/>
      <c r="S5" s="175"/>
    </row>
    <row r="6" spans="1:19" ht="18" customHeight="1" x14ac:dyDescent="0.2">
      <c r="A6" s="625"/>
      <c r="B6" s="316" t="s">
        <v>21</v>
      </c>
      <c r="C6" s="194">
        <v>100</v>
      </c>
      <c r="D6" s="195">
        <f t="shared" ref="D6:S6" si="0">IF($C5=0,0%,(D5/$C5*100))</f>
        <v>84.834123222748815</v>
      </c>
      <c r="E6" s="195">
        <f t="shared" si="0"/>
        <v>5.2132701421800949</v>
      </c>
      <c r="F6" s="196">
        <f t="shared" si="0"/>
        <v>9.9526066350710902</v>
      </c>
      <c r="G6" s="197">
        <f t="shared" si="0"/>
        <v>2.1327014218009479</v>
      </c>
      <c r="H6" s="198">
        <f t="shared" si="0"/>
        <v>0</v>
      </c>
      <c r="I6" s="199">
        <f t="shared" si="0"/>
        <v>0.23696682464454977</v>
      </c>
      <c r="J6" s="199">
        <f t="shared" si="0"/>
        <v>0.47393364928909953</v>
      </c>
      <c r="K6" s="199">
        <f t="shared" si="0"/>
        <v>0.23696682464454977</v>
      </c>
      <c r="L6" s="199">
        <f t="shared" si="0"/>
        <v>0.23696682464454977</v>
      </c>
      <c r="M6" s="199">
        <f t="shared" si="0"/>
        <v>0</v>
      </c>
      <c r="N6" s="199">
        <f t="shared" si="0"/>
        <v>0</v>
      </c>
      <c r="O6" s="199">
        <f t="shared" si="0"/>
        <v>0</v>
      </c>
      <c r="P6" s="199">
        <f t="shared" si="0"/>
        <v>0</v>
      </c>
      <c r="Q6" s="199">
        <f t="shared" si="0"/>
        <v>0.94786729857819907</v>
      </c>
      <c r="R6" s="199">
        <f t="shared" si="0"/>
        <v>0</v>
      </c>
      <c r="S6" s="200">
        <f t="shared" si="0"/>
        <v>0</v>
      </c>
    </row>
    <row r="7" spans="1:19" ht="18" customHeight="1" x14ac:dyDescent="0.2">
      <c r="A7" s="619" t="s">
        <v>213</v>
      </c>
      <c r="B7" s="317" t="s">
        <v>20</v>
      </c>
      <c r="C7" s="24">
        <v>11</v>
      </c>
      <c r="D7" s="24">
        <v>10</v>
      </c>
      <c r="E7" s="24"/>
      <c r="F7" s="54">
        <v>1</v>
      </c>
      <c r="G7" s="129">
        <v>1</v>
      </c>
      <c r="H7" s="23"/>
      <c r="I7" s="24"/>
      <c r="J7" s="24"/>
      <c r="K7" s="24">
        <v>1</v>
      </c>
      <c r="L7" s="24"/>
      <c r="M7" s="24"/>
      <c r="N7" s="24"/>
      <c r="O7" s="24"/>
      <c r="P7" s="24"/>
      <c r="Q7" s="24"/>
      <c r="R7" s="24"/>
      <c r="S7" s="29"/>
    </row>
    <row r="8" spans="1:19" ht="18" customHeight="1" x14ac:dyDescent="0.2">
      <c r="A8" s="619"/>
      <c r="B8" s="316" t="s">
        <v>21</v>
      </c>
      <c r="C8" s="187">
        <v>100</v>
      </c>
      <c r="D8" s="188">
        <f t="shared" ref="D8:S8" si="1">IF($C7=0,0%,(D7/$C7*100))</f>
        <v>90.909090909090907</v>
      </c>
      <c r="E8" s="188">
        <f t="shared" si="1"/>
        <v>0</v>
      </c>
      <c r="F8" s="189">
        <f t="shared" si="1"/>
        <v>9.0909090909090917</v>
      </c>
      <c r="G8" s="190">
        <f t="shared" si="1"/>
        <v>9.0909090909090917</v>
      </c>
      <c r="H8" s="191">
        <f t="shared" si="1"/>
        <v>0</v>
      </c>
      <c r="I8" s="192">
        <f t="shared" si="1"/>
        <v>0</v>
      </c>
      <c r="J8" s="192">
        <f t="shared" si="1"/>
        <v>0</v>
      </c>
      <c r="K8" s="192">
        <f t="shared" si="1"/>
        <v>9.0909090909090917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2">
        <f t="shared" si="1"/>
        <v>0</v>
      </c>
      <c r="R8" s="192">
        <f t="shared" si="1"/>
        <v>0</v>
      </c>
      <c r="S8" s="193">
        <f t="shared" si="1"/>
        <v>0</v>
      </c>
    </row>
    <row r="9" spans="1:19" ht="18" customHeight="1" x14ac:dyDescent="0.2">
      <c r="A9" s="619" t="s">
        <v>198</v>
      </c>
      <c r="B9" s="317" t="s">
        <v>20</v>
      </c>
      <c r="C9" s="24">
        <v>93</v>
      </c>
      <c r="D9" s="24">
        <v>82</v>
      </c>
      <c r="E9" s="24">
        <v>1</v>
      </c>
      <c r="F9" s="54">
        <v>10</v>
      </c>
      <c r="G9" s="129">
        <v>1</v>
      </c>
      <c r="H9" s="23"/>
      <c r="I9" s="24">
        <v>1</v>
      </c>
      <c r="J9" s="24"/>
      <c r="K9" s="24"/>
      <c r="L9" s="24"/>
      <c r="M9" s="24"/>
      <c r="N9" s="24"/>
      <c r="O9" s="24"/>
      <c r="P9" s="24"/>
      <c r="Q9" s="24"/>
      <c r="R9" s="24"/>
      <c r="S9" s="29"/>
    </row>
    <row r="10" spans="1:19" ht="18" customHeight="1" x14ac:dyDescent="0.2">
      <c r="A10" s="619"/>
      <c r="B10" s="316" t="s">
        <v>21</v>
      </c>
      <c r="C10" s="187">
        <v>100</v>
      </c>
      <c r="D10" s="188">
        <f t="shared" ref="D10:S10" si="2">IF($C9=0,0%,(D9/$C9*100))</f>
        <v>88.172043010752688</v>
      </c>
      <c r="E10" s="188">
        <f t="shared" si="2"/>
        <v>1.0752688172043012</v>
      </c>
      <c r="F10" s="189">
        <f t="shared" si="2"/>
        <v>10.75268817204301</v>
      </c>
      <c r="G10" s="190">
        <f t="shared" si="2"/>
        <v>1.0752688172043012</v>
      </c>
      <c r="H10" s="191">
        <f t="shared" si="2"/>
        <v>0</v>
      </c>
      <c r="I10" s="192">
        <f t="shared" si="2"/>
        <v>1.0752688172043012</v>
      </c>
      <c r="J10" s="192">
        <f t="shared" si="2"/>
        <v>0</v>
      </c>
      <c r="K10" s="192">
        <f t="shared" si="2"/>
        <v>0</v>
      </c>
      <c r="L10" s="192">
        <f t="shared" si="2"/>
        <v>0</v>
      </c>
      <c r="M10" s="192">
        <f t="shared" si="2"/>
        <v>0</v>
      </c>
      <c r="N10" s="192">
        <f t="shared" si="2"/>
        <v>0</v>
      </c>
      <c r="O10" s="192">
        <f t="shared" si="2"/>
        <v>0</v>
      </c>
      <c r="P10" s="192">
        <f t="shared" si="2"/>
        <v>0</v>
      </c>
      <c r="Q10" s="192">
        <f t="shared" si="2"/>
        <v>0</v>
      </c>
      <c r="R10" s="192">
        <f t="shared" si="2"/>
        <v>0</v>
      </c>
      <c r="S10" s="193">
        <f t="shared" si="2"/>
        <v>0</v>
      </c>
    </row>
    <row r="11" spans="1:19" ht="18" customHeight="1" x14ac:dyDescent="0.2">
      <c r="A11" s="619" t="s">
        <v>199</v>
      </c>
      <c r="B11" s="317" t="s">
        <v>20</v>
      </c>
      <c r="C11" s="24">
        <v>140</v>
      </c>
      <c r="D11" s="24">
        <v>120</v>
      </c>
      <c r="E11" s="24">
        <v>5</v>
      </c>
      <c r="F11" s="54">
        <v>15</v>
      </c>
      <c r="G11" s="129">
        <v>2</v>
      </c>
      <c r="H11" s="23"/>
      <c r="I11" s="24"/>
      <c r="J11" s="24">
        <v>1</v>
      </c>
      <c r="K11" s="24"/>
      <c r="L11" s="24">
        <v>1</v>
      </c>
      <c r="M11" s="24"/>
      <c r="N11" s="24"/>
      <c r="O11" s="24"/>
      <c r="P11" s="24"/>
      <c r="Q11" s="24"/>
      <c r="R11" s="24"/>
      <c r="S11" s="29"/>
    </row>
    <row r="12" spans="1:19" ht="18" customHeight="1" x14ac:dyDescent="0.2">
      <c r="A12" s="619"/>
      <c r="B12" s="316" t="s">
        <v>21</v>
      </c>
      <c r="C12" s="187">
        <v>100</v>
      </c>
      <c r="D12" s="188">
        <f t="shared" ref="D12:S12" si="3">IF($C11=0,0%,(D11/$C11*100))</f>
        <v>85.714285714285708</v>
      </c>
      <c r="E12" s="188">
        <f t="shared" si="3"/>
        <v>3.5714285714285712</v>
      </c>
      <c r="F12" s="189">
        <f t="shared" si="3"/>
        <v>10.714285714285714</v>
      </c>
      <c r="G12" s="190">
        <f t="shared" si="3"/>
        <v>1.4285714285714286</v>
      </c>
      <c r="H12" s="191">
        <f t="shared" si="3"/>
        <v>0</v>
      </c>
      <c r="I12" s="192">
        <f t="shared" si="3"/>
        <v>0</v>
      </c>
      <c r="J12" s="192">
        <f t="shared" si="3"/>
        <v>0.7142857142857143</v>
      </c>
      <c r="K12" s="192">
        <f t="shared" si="3"/>
        <v>0</v>
      </c>
      <c r="L12" s="192">
        <f t="shared" si="3"/>
        <v>0.7142857142857143</v>
      </c>
      <c r="M12" s="192">
        <f t="shared" si="3"/>
        <v>0</v>
      </c>
      <c r="N12" s="192">
        <f t="shared" si="3"/>
        <v>0</v>
      </c>
      <c r="O12" s="192">
        <f t="shared" si="3"/>
        <v>0</v>
      </c>
      <c r="P12" s="192">
        <f t="shared" si="3"/>
        <v>0</v>
      </c>
      <c r="Q12" s="192">
        <f t="shared" si="3"/>
        <v>0</v>
      </c>
      <c r="R12" s="192">
        <f t="shared" si="3"/>
        <v>0</v>
      </c>
      <c r="S12" s="193">
        <f t="shared" si="3"/>
        <v>0</v>
      </c>
    </row>
    <row r="13" spans="1:19" ht="18" customHeight="1" x14ac:dyDescent="0.2">
      <c r="A13" s="619" t="s">
        <v>200</v>
      </c>
      <c r="B13" s="318" t="s">
        <v>20</v>
      </c>
      <c r="C13" s="24">
        <v>119</v>
      </c>
      <c r="D13" s="24">
        <v>103</v>
      </c>
      <c r="E13" s="24">
        <v>8</v>
      </c>
      <c r="F13" s="54">
        <v>8</v>
      </c>
      <c r="G13" s="129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9"/>
    </row>
    <row r="14" spans="1:19" ht="18" customHeight="1" x14ac:dyDescent="0.2">
      <c r="A14" s="619"/>
      <c r="B14" s="316" t="s">
        <v>21</v>
      </c>
      <c r="C14" s="187">
        <v>100</v>
      </c>
      <c r="D14" s="188">
        <f t="shared" ref="D14:S14" si="4">IF($C13=0,0%,(D13/$C13*100))</f>
        <v>86.554621848739501</v>
      </c>
      <c r="E14" s="188">
        <f t="shared" si="4"/>
        <v>6.7226890756302522</v>
      </c>
      <c r="F14" s="189">
        <f t="shared" si="4"/>
        <v>6.7226890756302522</v>
      </c>
      <c r="G14" s="190">
        <f t="shared" si="4"/>
        <v>0</v>
      </c>
      <c r="H14" s="191">
        <f t="shared" si="4"/>
        <v>0</v>
      </c>
      <c r="I14" s="192">
        <f t="shared" si="4"/>
        <v>0</v>
      </c>
      <c r="J14" s="192">
        <f t="shared" si="4"/>
        <v>0</v>
      </c>
      <c r="K14" s="192">
        <f t="shared" si="4"/>
        <v>0</v>
      </c>
      <c r="L14" s="192">
        <f t="shared" si="4"/>
        <v>0</v>
      </c>
      <c r="M14" s="192">
        <f t="shared" si="4"/>
        <v>0</v>
      </c>
      <c r="N14" s="192">
        <f t="shared" si="4"/>
        <v>0</v>
      </c>
      <c r="O14" s="192">
        <f t="shared" si="4"/>
        <v>0</v>
      </c>
      <c r="P14" s="192">
        <f t="shared" si="4"/>
        <v>0</v>
      </c>
      <c r="Q14" s="192">
        <f t="shared" si="4"/>
        <v>0</v>
      </c>
      <c r="R14" s="192">
        <f t="shared" si="4"/>
        <v>0</v>
      </c>
      <c r="S14" s="193">
        <f t="shared" si="4"/>
        <v>0</v>
      </c>
    </row>
    <row r="15" spans="1:19" ht="18" customHeight="1" x14ac:dyDescent="0.2">
      <c r="A15" s="619" t="s">
        <v>201</v>
      </c>
      <c r="B15" s="318" t="s">
        <v>20</v>
      </c>
      <c r="C15" s="24">
        <v>48</v>
      </c>
      <c r="D15" s="24">
        <v>35</v>
      </c>
      <c r="E15" s="24">
        <v>7</v>
      </c>
      <c r="F15" s="54">
        <v>6</v>
      </c>
      <c r="G15" s="129">
        <v>4</v>
      </c>
      <c r="H15" s="23"/>
      <c r="I15" s="24"/>
      <c r="J15" s="24">
        <v>1</v>
      </c>
      <c r="K15" s="24"/>
      <c r="L15" s="24"/>
      <c r="M15" s="24"/>
      <c r="N15" s="24"/>
      <c r="O15" s="24"/>
      <c r="P15" s="24"/>
      <c r="Q15" s="24">
        <v>3</v>
      </c>
      <c r="R15" s="24"/>
      <c r="S15" s="29"/>
    </row>
    <row r="16" spans="1:19" ht="18" customHeight="1" x14ac:dyDescent="0.2">
      <c r="A16" s="619"/>
      <c r="B16" s="316" t="s">
        <v>21</v>
      </c>
      <c r="C16" s="187">
        <v>100</v>
      </c>
      <c r="D16" s="188">
        <f t="shared" ref="D16:S16" si="5">IF($C15=0,0%,(D15/$C15*100))</f>
        <v>72.916666666666657</v>
      </c>
      <c r="E16" s="188">
        <f t="shared" si="5"/>
        <v>14.583333333333334</v>
      </c>
      <c r="F16" s="189">
        <f t="shared" si="5"/>
        <v>12.5</v>
      </c>
      <c r="G16" s="190">
        <f t="shared" si="5"/>
        <v>8.3333333333333321</v>
      </c>
      <c r="H16" s="191">
        <f t="shared" si="5"/>
        <v>0</v>
      </c>
      <c r="I16" s="192">
        <f t="shared" si="5"/>
        <v>0</v>
      </c>
      <c r="J16" s="192">
        <f t="shared" si="5"/>
        <v>2.083333333333333</v>
      </c>
      <c r="K16" s="192">
        <f t="shared" si="5"/>
        <v>0</v>
      </c>
      <c r="L16" s="192">
        <f t="shared" si="5"/>
        <v>0</v>
      </c>
      <c r="M16" s="192">
        <f t="shared" si="5"/>
        <v>0</v>
      </c>
      <c r="N16" s="192">
        <f t="shared" si="5"/>
        <v>0</v>
      </c>
      <c r="O16" s="192">
        <f t="shared" si="5"/>
        <v>0</v>
      </c>
      <c r="P16" s="192">
        <f t="shared" si="5"/>
        <v>0</v>
      </c>
      <c r="Q16" s="192">
        <f t="shared" si="5"/>
        <v>6.25</v>
      </c>
      <c r="R16" s="192">
        <f t="shared" si="5"/>
        <v>0</v>
      </c>
      <c r="S16" s="193">
        <f t="shared" si="5"/>
        <v>0</v>
      </c>
    </row>
    <row r="17" spans="1:19" ht="18" customHeight="1" x14ac:dyDescent="0.2">
      <c r="A17" s="619" t="s">
        <v>202</v>
      </c>
      <c r="B17" s="317" t="s">
        <v>20</v>
      </c>
      <c r="C17" s="24">
        <v>11</v>
      </c>
      <c r="D17" s="24">
        <v>8</v>
      </c>
      <c r="E17" s="24">
        <v>1</v>
      </c>
      <c r="F17" s="54">
        <v>2</v>
      </c>
      <c r="G17" s="129">
        <v>1</v>
      </c>
      <c r="H17" s="23"/>
      <c r="I17" s="24"/>
      <c r="J17" s="24"/>
      <c r="K17" s="24"/>
      <c r="L17" s="24"/>
      <c r="M17" s="24"/>
      <c r="N17" s="24"/>
      <c r="O17" s="24"/>
      <c r="P17" s="24"/>
      <c r="Q17" s="24">
        <v>1</v>
      </c>
      <c r="R17" s="24"/>
      <c r="S17" s="29"/>
    </row>
    <row r="18" spans="1:19" ht="18" customHeight="1" thickBot="1" x14ac:dyDescent="0.25">
      <c r="A18" s="619"/>
      <c r="B18" s="316" t="s">
        <v>21</v>
      </c>
      <c r="C18" s="187">
        <v>100</v>
      </c>
      <c r="D18" s="188">
        <f t="shared" ref="D18:S18" si="6">IF($C17=0,0%,(D17/$C17*100))</f>
        <v>72.727272727272734</v>
      </c>
      <c r="E18" s="188">
        <f t="shared" si="6"/>
        <v>9.0909090909090917</v>
      </c>
      <c r="F18" s="189">
        <f t="shared" si="6"/>
        <v>18.181818181818183</v>
      </c>
      <c r="G18" s="190">
        <f t="shared" si="6"/>
        <v>9.0909090909090917</v>
      </c>
      <c r="H18" s="191">
        <f t="shared" si="6"/>
        <v>0</v>
      </c>
      <c r="I18" s="192">
        <f t="shared" si="6"/>
        <v>0</v>
      </c>
      <c r="J18" s="192">
        <f t="shared" si="6"/>
        <v>0</v>
      </c>
      <c r="K18" s="192">
        <f t="shared" si="6"/>
        <v>0</v>
      </c>
      <c r="L18" s="192">
        <f t="shared" si="6"/>
        <v>0</v>
      </c>
      <c r="M18" s="192">
        <f t="shared" si="6"/>
        <v>0</v>
      </c>
      <c r="N18" s="192">
        <f t="shared" si="6"/>
        <v>0</v>
      </c>
      <c r="O18" s="192">
        <f t="shared" si="6"/>
        <v>0</v>
      </c>
      <c r="P18" s="192">
        <f t="shared" si="6"/>
        <v>0</v>
      </c>
      <c r="Q18" s="192">
        <f t="shared" si="6"/>
        <v>9.0909090909090917</v>
      </c>
      <c r="R18" s="192">
        <f t="shared" si="6"/>
        <v>0</v>
      </c>
      <c r="S18" s="193">
        <f t="shared" si="6"/>
        <v>0</v>
      </c>
    </row>
    <row r="19" spans="1:19" ht="27" customHeight="1" thickBot="1" x14ac:dyDescent="0.25">
      <c r="A19" s="628" t="s">
        <v>169</v>
      </c>
      <c r="B19" s="629"/>
      <c r="C19" s="629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30"/>
    </row>
    <row r="20" spans="1:19" s="1" customFormat="1" ht="18" customHeight="1" thickBot="1" x14ac:dyDescent="0.25">
      <c r="A20" s="411" t="s">
        <v>29</v>
      </c>
      <c r="B20" s="306" t="s">
        <v>20</v>
      </c>
      <c r="C20" s="70">
        <v>25</v>
      </c>
      <c r="D20" s="87" t="s">
        <v>30</v>
      </c>
      <c r="E20" s="88" t="s">
        <v>30</v>
      </c>
      <c r="F20" s="89" t="s">
        <v>30</v>
      </c>
      <c r="G20" s="90" t="s">
        <v>30</v>
      </c>
      <c r="H20" s="87" t="s">
        <v>30</v>
      </c>
      <c r="I20" s="88" t="s">
        <v>30</v>
      </c>
      <c r="J20" s="88" t="s">
        <v>30</v>
      </c>
      <c r="K20" s="88" t="s">
        <v>30</v>
      </c>
      <c r="L20" s="88" t="s">
        <v>30</v>
      </c>
      <c r="M20" s="88" t="s">
        <v>30</v>
      </c>
      <c r="N20" s="88" t="s">
        <v>30</v>
      </c>
      <c r="O20" s="88" t="s">
        <v>30</v>
      </c>
      <c r="P20" s="88" t="s">
        <v>30</v>
      </c>
      <c r="Q20" s="88" t="s">
        <v>30</v>
      </c>
      <c r="R20" s="88" t="s">
        <v>30</v>
      </c>
      <c r="S20" s="91" t="s">
        <v>30</v>
      </c>
    </row>
    <row r="21" spans="1:19" s="1" customFormat="1" ht="18" customHeight="1" x14ac:dyDescent="0.2">
      <c r="A21" s="631" t="s">
        <v>170</v>
      </c>
      <c r="B21" s="375" t="s">
        <v>31</v>
      </c>
      <c r="C21" s="377">
        <v>632</v>
      </c>
      <c r="D21" s="377">
        <v>177</v>
      </c>
      <c r="E21" s="378">
        <v>425</v>
      </c>
      <c r="F21" s="377">
        <v>30</v>
      </c>
      <c r="G21" s="377">
        <v>16</v>
      </c>
      <c r="H21" s="377">
        <v>3</v>
      </c>
      <c r="I21" s="377">
        <v>3</v>
      </c>
      <c r="J21" s="377">
        <v>1</v>
      </c>
      <c r="K21" s="377"/>
      <c r="L21" s="377">
        <v>2</v>
      </c>
      <c r="M21" s="377"/>
      <c r="N21" s="377"/>
      <c r="O21" s="377">
        <v>1</v>
      </c>
      <c r="P21" s="377"/>
      <c r="Q21" s="377">
        <v>6</v>
      </c>
      <c r="R21" s="377"/>
      <c r="S21" s="378"/>
    </row>
    <row r="22" spans="1:19" ht="18" customHeight="1" thickBot="1" x14ac:dyDescent="0.25">
      <c r="A22" s="632"/>
      <c r="B22" s="376" t="s">
        <v>21</v>
      </c>
      <c r="C22" s="374">
        <v>100</v>
      </c>
      <c r="D22" s="372">
        <f t="shared" ref="D22:S22" si="7">IF($C21=0,0%,(D21/$C21*100))</f>
        <v>28.00632911392405</v>
      </c>
      <c r="E22" s="373">
        <f t="shared" si="7"/>
        <v>67.24683544303798</v>
      </c>
      <c r="F22" s="372">
        <f t="shared" si="7"/>
        <v>4.7468354430379751</v>
      </c>
      <c r="G22" s="372">
        <f t="shared" si="7"/>
        <v>2.5316455696202533</v>
      </c>
      <c r="H22" s="372">
        <f t="shared" si="7"/>
        <v>0.4746835443037975</v>
      </c>
      <c r="I22" s="372">
        <f t="shared" si="7"/>
        <v>0.4746835443037975</v>
      </c>
      <c r="J22" s="372">
        <f t="shared" si="7"/>
        <v>0.15822784810126583</v>
      </c>
      <c r="K22" s="372">
        <f t="shared" si="7"/>
        <v>0</v>
      </c>
      <c r="L22" s="372">
        <f t="shared" si="7"/>
        <v>0.31645569620253167</v>
      </c>
      <c r="M22" s="372">
        <f t="shared" si="7"/>
        <v>0</v>
      </c>
      <c r="N22" s="372">
        <f t="shared" si="7"/>
        <v>0</v>
      </c>
      <c r="O22" s="372">
        <f t="shared" si="7"/>
        <v>0.15822784810126583</v>
      </c>
      <c r="P22" s="372">
        <f t="shared" si="7"/>
        <v>0</v>
      </c>
      <c r="Q22" s="372">
        <f t="shared" si="7"/>
        <v>0.949367088607595</v>
      </c>
      <c r="R22" s="372">
        <f t="shared" si="7"/>
        <v>0</v>
      </c>
      <c r="S22" s="373">
        <f t="shared" si="7"/>
        <v>0</v>
      </c>
    </row>
    <row r="23" spans="1:19" ht="18" customHeight="1" x14ac:dyDescent="0.2">
      <c r="A23" s="631" t="s">
        <v>171</v>
      </c>
      <c r="B23" s="313" t="s">
        <v>20</v>
      </c>
      <c r="C23" s="24">
        <v>160</v>
      </c>
      <c r="D23" s="24">
        <v>23</v>
      </c>
      <c r="E23" s="24">
        <v>125</v>
      </c>
      <c r="F23" s="54">
        <v>12</v>
      </c>
      <c r="G23" s="129">
        <v>7</v>
      </c>
      <c r="H23" s="23"/>
      <c r="I23" s="24">
        <v>1</v>
      </c>
      <c r="J23" s="24">
        <v>1</v>
      </c>
      <c r="K23" s="24"/>
      <c r="L23" s="24">
        <v>1</v>
      </c>
      <c r="M23" s="24"/>
      <c r="N23" s="24"/>
      <c r="O23" s="24">
        <v>1</v>
      </c>
      <c r="P23" s="24"/>
      <c r="Q23" s="24">
        <v>3</v>
      </c>
      <c r="R23" s="24"/>
      <c r="S23" s="29"/>
    </row>
    <row r="24" spans="1:19" ht="18" customHeight="1" thickBot="1" x14ac:dyDescent="0.25">
      <c r="A24" s="632"/>
      <c r="B24" s="312" t="s">
        <v>21</v>
      </c>
      <c r="C24" s="187">
        <v>100</v>
      </c>
      <c r="D24" s="188">
        <f t="shared" ref="D24:S24" si="8">IF($C23=0,0%,(D23/$C23*100))</f>
        <v>14.374999999999998</v>
      </c>
      <c r="E24" s="188">
        <f t="shared" si="8"/>
        <v>78.125</v>
      </c>
      <c r="F24" s="189">
        <f t="shared" si="8"/>
        <v>7.5</v>
      </c>
      <c r="G24" s="190">
        <f t="shared" si="8"/>
        <v>4.375</v>
      </c>
      <c r="H24" s="191">
        <f t="shared" si="8"/>
        <v>0</v>
      </c>
      <c r="I24" s="192">
        <f t="shared" si="8"/>
        <v>0.625</v>
      </c>
      <c r="J24" s="192">
        <f t="shared" si="8"/>
        <v>0.625</v>
      </c>
      <c r="K24" s="192">
        <f t="shared" si="8"/>
        <v>0</v>
      </c>
      <c r="L24" s="192">
        <f t="shared" si="8"/>
        <v>0.625</v>
      </c>
      <c r="M24" s="192">
        <f t="shared" si="8"/>
        <v>0</v>
      </c>
      <c r="N24" s="192">
        <f t="shared" si="8"/>
        <v>0</v>
      </c>
      <c r="O24" s="192">
        <f t="shared" si="8"/>
        <v>0.625</v>
      </c>
      <c r="P24" s="192">
        <f t="shared" si="8"/>
        <v>0</v>
      </c>
      <c r="Q24" s="192">
        <f t="shared" si="8"/>
        <v>1.875</v>
      </c>
      <c r="R24" s="192">
        <f t="shared" si="8"/>
        <v>0</v>
      </c>
      <c r="S24" s="193">
        <f t="shared" si="8"/>
        <v>0</v>
      </c>
    </row>
    <row r="25" spans="1:19" ht="18" customHeight="1" x14ac:dyDescent="0.2">
      <c r="A25" s="633" t="s">
        <v>103</v>
      </c>
      <c r="B25" s="311" t="s">
        <v>20</v>
      </c>
      <c r="C25" s="24">
        <v>157</v>
      </c>
      <c r="D25" s="24">
        <v>22</v>
      </c>
      <c r="E25" s="24">
        <v>124</v>
      </c>
      <c r="F25" s="54">
        <v>11</v>
      </c>
      <c r="G25" s="129">
        <v>7</v>
      </c>
      <c r="H25" s="23"/>
      <c r="I25" s="24">
        <v>1</v>
      </c>
      <c r="J25" s="24">
        <v>1</v>
      </c>
      <c r="K25" s="24"/>
      <c r="L25" s="24">
        <v>1</v>
      </c>
      <c r="M25" s="24"/>
      <c r="N25" s="24"/>
      <c r="O25" s="24">
        <v>1</v>
      </c>
      <c r="P25" s="24"/>
      <c r="Q25" s="24">
        <v>3</v>
      </c>
      <c r="R25" s="24"/>
      <c r="S25" s="29"/>
    </row>
    <row r="26" spans="1:19" ht="18" customHeight="1" thickBot="1" x14ac:dyDescent="0.25">
      <c r="A26" s="634"/>
      <c r="B26" s="312" t="s">
        <v>21</v>
      </c>
      <c r="C26" s="187">
        <v>100</v>
      </c>
      <c r="D26" s="188">
        <f t="shared" ref="D26:S26" si="9">IF($C25=0,0%,(D25/$C25*100))</f>
        <v>14.012738853503185</v>
      </c>
      <c r="E26" s="188">
        <f t="shared" si="9"/>
        <v>78.98089171974523</v>
      </c>
      <c r="F26" s="189">
        <f t="shared" si="9"/>
        <v>7.0063694267515926</v>
      </c>
      <c r="G26" s="190">
        <f t="shared" si="9"/>
        <v>4.4585987261146496</v>
      </c>
      <c r="H26" s="191">
        <f t="shared" si="9"/>
        <v>0</v>
      </c>
      <c r="I26" s="192">
        <f t="shared" si="9"/>
        <v>0.63694267515923575</v>
      </c>
      <c r="J26" s="192">
        <f t="shared" si="9"/>
        <v>0.63694267515923575</v>
      </c>
      <c r="K26" s="192">
        <f t="shared" si="9"/>
        <v>0</v>
      </c>
      <c r="L26" s="192">
        <f t="shared" si="9"/>
        <v>0.63694267515923575</v>
      </c>
      <c r="M26" s="192">
        <f t="shared" si="9"/>
        <v>0</v>
      </c>
      <c r="N26" s="192">
        <f t="shared" si="9"/>
        <v>0</v>
      </c>
      <c r="O26" s="192">
        <f t="shared" si="9"/>
        <v>0.63694267515923575</v>
      </c>
      <c r="P26" s="192">
        <f t="shared" si="9"/>
        <v>0</v>
      </c>
      <c r="Q26" s="192">
        <f t="shared" si="9"/>
        <v>1.910828025477707</v>
      </c>
      <c r="R26" s="192">
        <f t="shared" si="9"/>
        <v>0</v>
      </c>
      <c r="S26" s="193">
        <f t="shared" si="9"/>
        <v>0</v>
      </c>
    </row>
    <row r="27" spans="1:19" ht="18" customHeight="1" x14ac:dyDescent="0.2">
      <c r="A27" s="635" t="s">
        <v>172</v>
      </c>
      <c r="B27" s="311" t="s">
        <v>20</v>
      </c>
      <c r="C27" s="24">
        <v>15</v>
      </c>
      <c r="D27" s="24">
        <v>2</v>
      </c>
      <c r="E27" s="24">
        <v>13</v>
      </c>
      <c r="F27" s="54"/>
      <c r="G27" s="129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9"/>
    </row>
    <row r="28" spans="1:19" ht="18" customHeight="1" thickBot="1" x14ac:dyDescent="0.25">
      <c r="A28" s="636"/>
      <c r="B28" s="312" t="s">
        <v>21</v>
      </c>
      <c r="C28" s="187">
        <v>100</v>
      </c>
      <c r="D28" s="188">
        <f t="shared" ref="D28:S28" si="10">IF($C27=0,0%,(D27/$C27*100))</f>
        <v>13.333333333333334</v>
      </c>
      <c r="E28" s="188">
        <f t="shared" si="10"/>
        <v>86.666666666666671</v>
      </c>
      <c r="F28" s="189">
        <f t="shared" si="10"/>
        <v>0</v>
      </c>
      <c r="G28" s="190">
        <f t="shared" si="10"/>
        <v>0</v>
      </c>
      <c r="H28" s="191">
        <f t="shared" si="10"/>
        <v>0</v>
      </c>
      <c r="I28" s="192">
        <f t="shared" si="10"/>
        <v>0</v>
      </c>
      <c r="J28" s="192">
        <f t="shared" si="10"/>
        <v>0</v>
      </c>
      <c r="K28" s="192">
        <f t="shared" si="10"/>
        <v>0</v>
      </c>
      <c r="L28" s="192">
        <f t="shared" si="10"/>
        <v>0</v>
      </c>
      <c r="M28" s="192">
        <f t="shared" si="10"/>
        <v>0</v>
      </c>
      <c r="N28" s="192">
        <f t="shared" si="10"/>
        <v>0</v>
      </c>
      <c r="O28" s="192">
        <f t="shared" si="10"/>
        <v>0</v>
      </c>
      <c r="P28" s="192">
        <f t="shared" si="10"/>
        <v>0</v>
      </c>
      <c r="Q28" s="192">
        <f t="shared" si="10"/>
        <v>0</v>
      </c>
      <c r="R28" s="192">
        <f t="shared" si="10"/>
        <v>0</v>
      </c>
      <c r="S28" s="193">
        <f t="shared" si="10"/>
        <v>0</v>
      </c>
    </row>
    <row r="29" spans="1:19" ht="27" customHeight="1" thickBot="1" x14ac:dyDescent="0.25">
      <c r="A29" s="637" t="s">
        <v>173</v>
      </c>
      <c r="B29" s="638"/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8"/>
      <c r="S29" s="639"/>
    </row>
    <row r="30" spans="1:19" s="1" customFormat="1" ht="18" customHeight="1" thickBot="1" x14ac:dyDescent="0.25">
      <c r="A30" s="408" t="s">
        <v>29</v>
      </c>
      <c r="B30" s="314" t="s">
        <v>20</v>
      </c>
      <c r="C30" s="30">
        <v>12</v>
      </c>
      <c r="D30" s="92" t="s">
        <v>30</v>
      </c>
      <c r="E30" s="92" t="s">
        <v>30</v>
      </c>
      <c r="F30" s="92" t="s">
        <v>30</v>
      </c>
      <c r="G30" s="92" t="s">
        <v>30</v>
      </c>
      <c r="H30" s="92" t="s">
        <v>30</v>
      </c>
      <c r="I30" s="92" t="s">
        <v>30</v>
      </c>
      <c r="J30" s="92" t="s">
        <v>30</v>
      </c>
      <c r="K30" s="92" t="s">
        <v>30</v>
      </c>
      <c r="L30" s="92" t="s">
        <v>30</v>
      </c>
      <c r="M30" s="92" t="s">
        <v>30</v>
      </c>
      <c r="N30" s="92" t="s">
        <v>30</v>
      </c>
      <c r="O30" s="92" t="s">
        <v>30</v>
      </c>
      <c r="P30" s="92" t="s">
        <v>30</v>
      </c>
      <c r="Q30" s="92" t="s">
        <v>30</v>
      </c>
      <c r="R30" s="92" t="s">
        <v>30</v>
      </c>
      <c r="S30" s="93" t="s">
        <v>30</v>
      </c>
    </row>
    <row r="31" spans="1:19" ht="18" customHeight="1" x14ac:dyDescent="0.2">
      <c r="A31" s="631" t="s">
        <v>170</v>
      </c>
      <c r="B31" s="307" t="s">
        <v>20</v>
      </c>
      <c r="C31" s="24">
        <v>868</v>
      </c>
      <c r="D31" s="24">
        <v>290</v>
      </c>
      <c r="E31" s="24">
        <v>550</v>
      </c>
      <c r="F31" s="54">
        <v>28</v>
      </c>
      <c r="G31" s="129">
        <v>11</v>
      </c>
      <c r="H31" s="23">
        <v>2</v>
      </c>
      <c r="I31" s="24">
        <v>2</v>
      </c>
      <c r="J31" s="24">
        <v>2</v>
      </c>
      <c r="K31" s="24"/>
      <c r="L31" s="24"/>
      <c r="M31" s="24"/>
      <c r="N31" s="24"/>
      <c r="O31" s="24">
        <v>1</v>
      </c>
      <c r="P31" s="24"/>
      <c r="Q31" s="24">
        <v>4</v>
      </c>
      <c r="R31" s="24"/>
      <c r="S31" s="29"/>
    </row>
    <row r="32" spans="1:19" ht="18" customHeight="1" thickBot="1" x14ac:dyDescent="0.25">
      <c r="A32" s="632"/>
      <c r="B32" s="308" t="s">
        <v>21</v>
      </c>
      <c r="C32" s="187">
        <v>100</v>
      </c>
      <c r="D32" s="188">
        <f t="shared" ref="D32:S32" si="11">IF($C31=0,0%,(D31/$C31*100))</f>
        <v>33.410138248847929</v>
      </c>
      <c r="E32" s="188">
        <f t="shared" si="11"/>
        <v>63.364055299539167</v>
      </c>
      <c r="F32" s="189">
        <f t="shared" si="11"/>
        <v>3.225806451612903</v>
      </c>
      <c r="G32" s="190">
        <f t="shared" si="11"/>
        <v>1.2672811059907834</v>
      </c>
      <c r="H32" s="191">
        <f t="shared" si="11"/>
        <v>0.2304147465437788</v>
      </c>
      <c r="I32" s="192">
        <f t="shared" si="11"/>
        <v>0.2304147465437788</v>
      </c>
      <c r="J32" s="192">
        <f t="shared" si="11"/>
        <v>0.2304147465437788</v>
      </c>
      <c r="K32" s="192">
        <f t="shared" si="11"/>
        <v>0</v>
      </c>
      <c r="L32" s="192">
        <f t="shared" si="11"/>
        <v>0</v>
      </c>
      <c r="M32" s="192">
        <f t="shared" si="11"/>
        <v>0</v>
      </c>
      <c r="N32" s="192">
        <f t="shared" si="11"/>
        <v>0</v>
      </c>
      <c r="O32" s="192">
        <f t="shared" si="11"/>
        <v>0.1152073732718894</v>
      </c>
      <c r="P32" s="192">
        <f t="shared" si="11"/>
        <v>0</v>
      </c>
      <c r="Q32" s="192">
        <f t="shared" si="11"/>
        <v>0.46082949308755761</v>
      </c>
      <c r="R32" s="192">
        <f t="shared" si="11"/>
        <v>0</v>
      </c>
      <c r="S32" s="193">
        <f t="shared" si="11"/>
        <v>0</v>
      </c>
    </row>
    <row r="33" spans="1:19" ht="18" customHeight="1" x14ac:dyDescent="0.2">
      <c r="A33" s="631" t="s">
        <v>171</v>
      </c>
      <c r="B33" s="309" t="s">
        <v>31</v>
      </c>
      <c r="C33" s="24">
        <v>643</v>
      </c>
      <c r="D33" s="24">
        <v>205</v>
      </c>
      <c r="E33" s="24">
        <v>415</v>
      </c>
      <c r="F33" s="54">
        <v>23</v>
      </c>
      <c r="G33" s="129">
        <v>7</v>
      </c>
      <c r="H33" s="23">
        <v>2</v>
      </c>
      <c r="I33" s="24">
        <v>2</v>
      </c>
      <c r="J33" s="24">
        <v>1</v>
      </c>
      <c r="K33" s="24"/>
      <c r="L33" s="24"/>
      <c r="M33" s="24"/>
      <c r="N33" s="24"/>
      <c r="O33" s="24"/>
      <c r="P33" s="24"/>
      <c r="Q33" s="24">
        <v>2</v>
      </c>
      <c r="R33" s="24"/>
      <c r="S33" s="29"/>
    </row>
    <row r="34" spans="1:19" ht="18" customHeight="1" thickBot="1" x14ac:dyDescent="0.25">
      <c r="A34" s="632"/>
      <c r="B34" s="310" t="s">
        <v>21</v>
      </c>
      <c r="C34" s="187">
        <v>100</v>
      </c>
      <c r="D34" s="188">
        <f t="shared" ref="D34:S34" si="12">IF($C33=0,0%,(D33/$C33*100))</f>
        <v>31.88180404354588</v>
      </c>
      <c r="E34" s="188">
        <f t="shared" si="12"/>
        <v>64.541213063763607</v>
      </c>
      <c r="F34" s="189">
        <f t="shared" si="12"/>
        <v>3.5769828926905132</v>
      </c>
      <c r="G34" s="190">
        <f t="shared" si="12"/>
        <v>1.088646967340591</v>
      </c>
      <c r="H34" s="191">
        <f t="shared" si="12"/>
        <v>0.31104199066874028</v>
      </c>
      <c r="I34" s="192">
        <f t="shared" si="12"/>
        <v>0.31104199066874028</v>
      </c>
      <c r="J34" s="192">
        <f t="shared" si="12"/>
        <v>0.15552099533437014</v>
      </c>
      <c r="K34" s="192">
        <f t="shared" si="12"/>
        <v>0</v>
      </c>
      <c r="L34" s="192">
        <f t="shared" si="12"/>
        <v>0</v>
      </c>
      <c r="M34" s="192">
        <f t="shared" si="12"/>
        <v>0</v>
      </c>
      <c r="N34" s="192">
        <f t="shared" si="12"/>
        <v>0</v>
      </c>
      <c r="O34" s="192">
        <f t="shared" si="12"/>
        <v>0</v>
      </c>
      <c r="P34" s="192">
        <f t="shared" si="12"/>
        <v>0</v>
      </c>
      <c r="Q34" s="192">
        <f t="shared" si="12"/>
        <v>0.31104199066874028</v>
      </c>
      <c r="R34" s="192">
        <f t="shared" si="12"/>
        <v>0</v>
      </c>
      <c r="S34" s="193">
        <f t="shared" si="12"/>
        <v>0</v>
      </c>
    </row>
    <row r="35" spans="1:19" ht="18" customHeight="1" x14ac:dyDescent="0.2">
      <c r="A35" s="633" t="s">
        <v>103</v>
      </c>
      <c r="B35" s="311" t="s">
        <v>20</v>
      </c>
      <c r="C35" s="24">
        <v>123</v>
      </c>
      <c r="D35" s="24">
        <v>25</v>
      </c>
      <c r="E35" s="24">
        <v>97</v>
      </c>
      <c r="F35" s="54">
        <v>1</v>
      </c>
      <c r="G35" s="129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9"/>
    </row>
    <row r="36" spans="1:19" ht="18" customHeight="1" thickBot="1" x14ac:dyDescent="0.25">
      <c r="A36" s="634"/>
      <c r="B36" s="312" t="s">
        <v>21</v>
      </c>
      <c r="C36" s="187">
        <v>100</v>
      </c>
      <c r="D36" s="188">
        <f t="shared" ref="D36:S36" si="13">IF($C35=0,0%,(D35/$C35*100))</f>
        <v>20.325203252032519</v>
      </c>
      <c r="E36" s="188">
        <f t="shared" si="13"/>
        <v>78.861788617886177</v>
      </c>
      <c r="F36" s="189">
        <f t="shared" si="13"/>
        <v>0.81300813008130091</v>
      </c>
      <c r="G36" s="190">
        <f t="shared" si="13"/>
        <v>0</v>
      </c>
      <c r="H36" s="191">
        <f t="shared" si="13"/>
        <v>0</v>
      </c>
      <c r="I36" s="192">
        <f t="shared" si="13"/>
        <v>0</v>
      </c>
      <c r="J36" s="192">
        <f t="shared" si="13"/>
        <v>0</v>
      </c>
      <c r="K36" s="192">
        <f t="shared" si="13"/>
        <v>0</v>
      </c>
      <c r="L36" s="192">
        <f t="shared" si="13"/>
        <v>0</v>
      </c>
      <c r="M36" s="192">
        <f t="shared" si="13"/>
        <v>0</v>
      </c>
      <c r="N36" s="192">
        <f t="shared" si="13"/>
        <v>0</v>
      </c>
      <c r="O36" s="192">
        <f t="shared" si="13"/>
        <v>0</v>
      </c>
      <c r="P36" s="192">
        <f t="shared" si="13"/>
        <v>0</v>
      </c>
      <c r="Q36" s="192">
        <f t="shared" si="13"/>
        <v>0</v>
      </c>
      <c r="R36" s="192">
        <f t="shared" si="13"/>
        <v>0</v>
      </c>
      <c r="S36" s="193">
        <f t="shared" si="13"/>
        <v>0</v>
      </c>
    </row>
    <row r="37" spans="1:19" ht="18" customHeight="1" thickBot="1" x14ac:dyDescent="0.25">
      <c r="A37" s="626" t="s">
        <v>172</v>
      </c>
      <c r="B37" s="311" t="s">
        <v>20</v>
      </c>
      <c r="C37" s="24">
        <v>7</v>
      </c>
      <c r="D37" s="24">
        <v>2</v>
      </c>
      <c r="E37" s="24">
        <v>5</v>
      </c>
      <c r="F37" s="54"/>
      <c r="G37" s="129"/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9"/>
    </row>
    <row r="38" spans="1:19" ht="18" customHeight="1" thickBot="1" x14ac:dyDescent="0.25">
      <c r="A38" s="627"/>
      <c r="B38" s="312" t="s">
        <v>21</v>
      </c>
      <c r="C38" s="187">
        <v>100</v>
      </c>
      <c r="D38" s="188">
        <f t="shared" ref="D38:S38" si="14">IF($C37=0,0%,(D37/$C37*100))</f>
        <v>28.571428571428569</v>
      </c>
      <c r="E38" s="188">
        <f t="shared" si="14"/>
        <v>71.428571428571431</v>
      </c>
      <c r="F38" s="189">
        <f t="shared" si="14"/>
        <v>0</v>
      </c>
      <c r="G38" s="190">
        <f t="shared" si="14"/>
        <v>0</v>
      </c>
      <c r="H38" s="191">
        <f t="shared" si="14"/>
        <v>0</v>
      </c>
      <c r="I38" s="192">
        <f t="shared" si="14"/>
        <v>0</v>
      </c>
      <c r="J38" s="192">
        <f t="shared" si="14"/>
        <v>0</v>
      </c>
      <c r="K38" s="192">
        <f t="shared" si="14"/>
        <v>0</v>
      </c>
      <c r="L38" s="192">
        <f t="shared" si="14"/>
        <v>0</v>
      </c>
      <c r="M38" s="192">
        <f t="shared" si="14"/>
        <v>0</v>
      </c>
      <c r="N38" s="192">
        <f t="shared" si="14"/>
        <v>0</v>
      </c>
      <c r="O38" s="192">
        <f t="shared" si="14"/>
        <v>0</v>
      </c>
      <c r="P38" s="192">
        <f t="shared" si="14"/>
        <v>0</v>
      </c>
      <c r="Q38" s="192">
        <f t="shared" si="14"/>
        <v>0</v>
      </c>
      <c r="R38" s="192">
        <f t="shared" si="14"/>
        <v>0</v>
      </c>
      <c r="S38" s="193">
        <f t="shared" si="14"/>
        <v>0</v>
      </c>
    </row>
    <row r="39" spans="1:19" ht="13.5" thickTop="1" x14ac:dyDescent="0.2"/>
  </sheetData>
  <mergeCells count="20">
    <mergeCell ref="A37:A38"/>
    <mergeCell ref="A19:S19"/>
    <mergeCell ref="A21:A22"/>
    <mergeCell ref="A23:A24"/>
    <mergeCell ref="A25:A26"/>
    <mergeCell ref="A27:A28"/>
    <mergeCell ref="A29:S29"/>
    <mergeCell ref="A31:A32"/>
    <mergeCell ref="A33:A34"/>
    <mergeCell ref="A35:A36"/>
    <mergeCell ref="A11:A12"/>
    <mergeCell ref="A13:A14"/>
    <mergeCell ref="A15:A16"/>
    <mergeCell ref="A17:A18"/>
    <mergeCell ref="A1:S2"/>
    <mergeCell ref="A3:B3"/>
    <mergeCell ref="H4:S4"/>
    <mergeCell ref="A5:A6"/>
    <mergeCell ref="A7:A8"/>
    <mergeCell ref="A9:A10"/>
  </mergeCells>
  <printOptions horizontalCentered="1"/>
  <pageMargins left="0.25" right="0.25" top="0.25" bottom="0.25" header="0" footer="0.5"/>
  <pageSetup scale="5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S39"/>
  <sheetViews>
    <sheetView topLeftCell="A28" zoomScaleNormal="100" zoomScaleSheetLayoutView="100" workbookViewId="0">
      <selection sqref="A1:S2"/>
    </sheetView>
  </sheetViews>
  <sheetFormatPr defaultColWidth="8.85546875" defaultRowHeight="12.75" x14ac:dyDescent="0.2"/>
  <cols>
    <col min="1" max="1" width="20.7109375" style="3" customWidth="1"/>
    <col min="2" max="2" width="4" style="16" customWidth="1"/>
    <col min="3" max="3" width="6.42578125" style="3" customWidth="1"/>
    <col min="4" max="4" width="8.7109375" style="3" customWidth="1"/>
    <col min="5" max="5" width="10.7109375" style="3" customWidth="1"/>
    <col min="6" max="6" width="10" style="3" customWidth="1"/>
    <col min="7" max="7" width="9.85546875" style="3" customWidth="1"/>
    <col min="8" max="8" width="13.140625" style="3" customWidth="1"/>
    <col min="9" max="9" width="9.7109375" style="3" customWidth="1"/>
    <col min="10" max="10" width="10.42578125" style="3" customWidth="1"/>
    <col min="11" max="11" width="11" style="3" customWidth="1"/>
    <col min="12" max="13" width="10.5703125" style="3" customWidth="1"/>
    <col min="14" max="14" width="11" style="3" customWidth="1"/>
    <col min="15" max="15" width="8.85546875" style="3" customWidth="1"/>
    <col min="16" max="16" width="10" style="3" customWidth="1"/>
    <col min="17" max="17" width="9.7109375" style="3" customWidth="1"/>
    <col min="18" max="18" width="10.42578125" style="3" customWidth="1"/>
    <col min="19" max="19" width="12.5703125" style="3" customWidth="1"/>
  </cols>
  <sheetData>
    <row r="1" spans="1:19" ht="18" customHeight="1" thickTop="1" x14ac:dyDescent="0.2">
      <c r="A1" s="620" t="s">
        <v>218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62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622" t="s">
        <v>67</v>
      </c>
      <c r="B3" s="623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6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212" t="s">
        <v>17</v>
      </c>
    </row>
    <row r="4" spans="1:19" s="1" customFormat="1" ht="18" customHeight="1" thickTop="1" thickBot="1" x14ac:dyDescent="0.25">
      <c r="A4" s="37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ht="18" customHeight="1" thickTop="1" x14ac:dyDescent="0.2">
      <c r="A5" s="624" t="s">
        <v>219</v>
      </c>
      <c r="B5" s="315" t="s">
        <v>20</v>
      </c>
      <c r="C5" s="171">
        <v>205</v>
      </c>
      <c r="D5" s="171">
        <v>182</v>
      </c>
      <c r="E5" s="171">
        <v>18</v>
      </c>
      <c r="F5" s="172">
        <v>5</v>
      </c>
      <c r="G5" s="173"/>
      <c r="H5" s="174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5"/>
    </row>
    <row r="6" spans="1:19" ht="18" customHeight="1" x14ac:dyDescent="0.2">
      <c r="A6" s="625"/>
      <c r="B6" s="316" t="s">
        <v>21</v>
      </c>
      <c r="C6" s="194">
        <v>100</v>
      </c>
      <c r="D6" s="195">
        <f t="shared" ref="D6:S6" si="0">IF($C5=0,0%,(D5/$C5*100))</f>
        <v>88.780487804878049</v>
      </c>
      <c r="E6" s="195">
        <f t="shared" si="0"/>
        <v>8.7804878048780477</v>
      </c>
      <c r="F6" s="196">
        <f t="shared" si="0"/>
        <v>2.4390243902439024</v>
      </c>
      <c r="G6" s="197">
        <f t="shared" si="0"/>
        <v>0</v>
      </c>
      <c r="H6" s="198">
        <f t="shared" si="0"/>
        <v>0</v>
      </c>
      <c r="I6" s="199">
        <f t="shared" si="0"/>
        <v>0</v>
      </c>
      <c r="J6" s="199">
        <f t="shared" si="0"/>
        <v>0</v>
      </c>
      <c r="K6" s="199">
        <f t="shared" si="0"/>
        <v>0</v>
      </c>
      <c r="L6" s="199">
        <f t="shared" si="0"/>
        <v>0</v>
      </c>
      <c r="M6" s="199">
        <f t="shared" si="0"/>
        <v>0</v>
      </c>
      <c r="N6" s="199">
        <f t="shared" si="0"/>
        <v>0</v>
      </c>
      <c r="O6" s="199">
        <f t="shared" si="0"/>
        <v>0</v>
      </c>
      <c r="P6" s="199">
        <f t="shared" si="0"/>
        <v>0</v>
      </c>
      <c r="Q6" s="199">
        <f t="shared" si="0"/>
        <v>0</v>
      </c>
      <c r="R6" s="199">
        <f t="shared" si="0"/>
        <v>0</v>
      </c>
      <c r="S6" s="200">
        <f t="shared" si="0"/>
        <v>0</v>
      </c>
    </row>
    <row r="7" spans="1:19" ht="18" customHeight="1" x14ac:dyDescent="0.2">
      <c r="A7" s="619" t="s">
        <v>196</v>
      </c>
      <c r="B7" s="317" t="s">
        <v>20</v>
      </c>
      <c r="C7" s="24">
        <v>9</v>
      </c>
      <c r="D7" s="24">
        <v>9</v>
      </c>
      <c r="E7" s="24"/>
      <c r="F7" s="54"/>
      <c r="G7" s="129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9"/>
    </row>
    <row r="8" spans="1:19" ht="18" customHeight="1" x14ac:dyDescent="0.2">
      <c r="A8" s="619"/>
      <c r="B8" s="316" t="s">
        <v>21</v>
      </c>
      <c r="C8" s="187">
        <v>100</v>
      </c>
      <c r="D8" s="188">
        <f t="shared" ref="D8:S8" si="1">IF($C7=0,0%,(D7/$C7*100))</f>
        <v>100</v>
      </c>
      <c r="E8" s="188">
        <f t="shared" si="1"/>
        <v>0</v>
      </c>
      <c r="F8" s="189">
        <f t="shared" si="1"/>
        <v>0</v>
      </c>
      <c r="G8" s="190">
        <f t="shared" si="1"/>
        <v>0</v>
      </c>
      <c r="H8" s="191">
        <f t="shared" si="1"/>
        <v>0</v>
      </c>
      <c r="I8" s="192">
        <f t="shared" si="1"/>
        <v>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2">
        <f t="shared" si="1"/>
        <v>0</v>
      </c>
      <c r="R8" s="192">
        <f t="shared" si="1"/>
        <v>0</v>
      </c>
      <c r="S8" s="193">
        <f t="shared" si="1"/>
        <v>0</v>
      </c>
    </row>
    <row r="9" spans="1:19" ht="18" customHeight="1" x14ac:dyDescent="0.2">
      <c r="A9" s="619" t="s">
        <v>197</v>
      </c>
      <c r="B9" s="317" t="s">
        <v>20</v>
      </c>
      <c r="C9" s="24">
        <v>36</v>
      </c>
      <c r="D9" s="24">
        <v>34</v>
      </c>
      <c r="E9" s="24">
        <v>1</v>
      </c>
      <c r="F9" s="54">
        <v>1</v>
      </c>
      <c r="G9" s="129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9"/>
    </row>
    <row r="10" spans="1:19" ht="18" customHeight="1" x14ac:dyDescent="0.2">
      <c r="A10" s="619"/>
      <c r="B10" s="316" t="s">
        <v>21</v>
      </c>
      <c r="C10" s="187">
        <v>100</v>
      </c>
      <c r="D10" s="188">
        <f t="shared" ref="D10:S10" si="2">IF($C9=0,0%,(D9/$C9*100))</f>
        <v>94.444444444444443</v>
      </c>
      <c r="E10" s="188">
        <f t="shared" si="2"/>
        <v>2.7777777777777777</v>
      </c>
      <c r="F10" s="189">
        <f t="shared" si="2"/>
        <v>2.7777777777777777</v>
      </c>
      <c r="G10" s="190">
        <f t="shared" si="2"/>
        <v>0</v>
      </c>
      <c r="H10" s="191">
        <f t="shared" si="2"/>
        <v>0</v>
      </c>
      <c r="I10" s="192">
        <f t="shared" si="2"/>
        <v>0</v>
      </c>
      <c r="J10" s="192">
        <f t="shared" si="2"/>
        <v>0</v>
      </c>
      <c r="K10" s="192">
        <f t="shared" si="2"/>
        <v>0</v>
      </c>
      <c r="L10" s="192">
        <f t="shared" si="2"/>
        <v>0</v>
      </c>
      <c r="M10" s="192">
        <f t="shared" si="2"/>
        <v>0</v>
      </c>
      <c r="N10" s="192">
        <f t="shared" si="2"/>
        <v>0</v>
      </c>
      <c r="O10" s="192">
        <f t="shared" si="2"/>
        <v>0</v>
      </c>
      <c r="P10" s="192">
        <f t="shared" si="2"/>
        <v>0</v>
      </c>
      <c r="Q10" s="192">
        <f t="shared" si="2"/>
        <v>0</v>
      </c>
      <c r="R10" s="192">
        <f t="shared" si="2"/>
        <v>0</v>
      </c>
      <c r="S10" s="193">
        <f t="shared" si="2"/>
        <v>0</v>
      </c>
    </row>
    <row r="11" spans="1:19" ht="18" customHeight="1" x14ac:dyDescent="0.2">
      <c r="A11" s="619" t="s">
        <v>198</v>
      </c>
      <c r="B11" s="317" t="s">
        <v>20</v>
      </c>
      <c r="C11" s="24">
        <v>119</v>
      </c>
      <c r="D11" s="24">
        <v>108</v>
      </c>
      <c r="E11" s="24">
        <v>8</v>
      </c>
      <c r="F11" s="54">
        <v>3</v>
      </c>
      <c r="G11" s="129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9"/>
    </row>
    <row r="12" spans="1:19" ht="18" customHeight="1" x14ac:dyDescent="0.2">
      <c r="A12" s="619"/>
      <c r="B12" s="316" t="s">
        <v>21</v>
      </c>
      <c r="C12" s="187">
        <v>100</v>
      </c>
      <c r="D12" s="188">
        <f t="shared" ref="D12:S12" si="3">IF($C11=0,0%,(D11/$C11*100))</f>
        <v>90.756302521008408</v>
      </c>
      <c r="E12" s="188">
        <f t="shared" si="3"/>
        <v>6.7226890756302522</v>
      </c>
      <c r="F12" s="189">
        <f t="shared" si="3"/>
        <v>2.5210084033613445</v>
      </c>
      <c r="G12" s="190">
        <f t="shared" si="3"/>
        <v>0</v>
      </c>
      <c r="H12" s="191">
        <f t="shared" si="3"/>
        <v>0</v>
      </c>
      <c r="I12" s="192">
        <f t="shared" si="3"/>
        <v>0</v>
      </c>
      <c r="J12" s="192">
        <f t="shared" si="3"/>
        <v>0</v>
      </c>
      <c r="K12" s="192">
        <f t="shared" si="3"/>
        <v>0</v>
      </c>
      <c r="L12" s="192">
        <f t="shared" si="3"/>
        <v>0</v>
      </c>
      <c r="M12" s="192">
        <f t="shared" si="3"/>
        <v>0</v>
      </c>
      <c r="N12" s="192">
        <f t="shared" si="3"/>
        <v>0</v>
      </c>
      <c r="O12" s="192">
        <f t="shared" si="3"/>
        <v>0</v>
      </c>
      <c r="P12" s="192">
        <f t="shared" si="3"/>
        <v>0</v>
      </c>
      <c r="Q12" s="192">
        <f t="shared" si="3"/>
        <v>0</v>
      </c>
      <c r="R12" s="192">
        <f t="shared" si="3"/>
        <v>0</v>
      </c>
      <c r="S12" s="193">
        <f t="shared" si="3"/>
        <v>0</v>
      </c>
    </row>
    <row r="13" spans="1:19" ht="18" customHeight="1" x14ac:dyDescent="0.2">
      <c r="A13" s="619" t="s">
        <v>199</v>
      </c>
      <c r="B13" s="318" t="s">
        <v>20</v>
      </c>
      <c r="C13" s="24">
        <v>17</v>
      </c>
      <c r="D13" s="24">
        <v>13</v>
      </c>
      <c r="E13" s="24">
        <v>4</v>
      </c>
      <c r="F13" s="54"/>
      <c r="G13" s="129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9"/>
    </row>
    <row r="14" spans="1:19" ht="18" customHeight="1" x14ac:dyDescent="0.2">
      <c r="A14" s="619"/>
      <c r="B14" s="316" t="s">
        <v>21</v>
      </c>
      <c r="C14" s="187">
        <v>100</v>
      </c>
      <c r="D14" s="188">
        <f t="shared" ref="D14:S14" si="4">IF($C13=0,0%,(D13/$C13*100))</f>
        <v>76.470588235294116</v>
      </c>
      <c r="E14" s="188">
        <f t="shared" si="4"/>
        <v>23.52941176470588</v>
      </c>
      <c r="F14" s="189">
        <f t="shared" si="4"/>
        <v>0</v>
      </c>
      <c r="G14" s="190">
        <f t="shared" si="4"/>
        <v>0</v>
      </c>
      <c r="H14" s="191">
        <f t="shared" si="4"/>
        <v>0</v>
      </c>
      <c r="I14" s="192">
        <f t="shared" si="4"/>
        <v>0</v>
      </c>
      <c r="J14" s="192">
        <f t="shared" si="4"/>
        <v>0</v>
      </c>
      <c r="K14" s="192">
        <f t="shared" si="4"/>
        <v>0</v>
      </c>
      <c r="L14" s="192">
        <f t="shared" si="4"/>
        <v>0</v>
      </c>
      <c r="M14" s="192">
        <f t="shared" si="4"/>
        <v>0</v>
      </c>
      <c r="N14" s="192">
        <f t="shared" si="4"/>
        <v>0</v>
      </c>
      <c r="O14" s="192">
        <f t="shared" si="4"/>
        <v>0</v>
      </c>
      <c r="P14" s="192">
        <f t="shared" si="4"/>
        <v>0</v>
      </c>
      <c r="Q14" s="192">
        <f t="shared" si="4"/>
        <v>0</v>
      </c>
      <c r="R14" s="192">
        <f t="shared" si="4"/>
        <v>0</v>
      </c>
      <c r="S14" s="193">
        <f t="shared" si="4"/>
        <v>0</v>
      </c>
    </row>
    <row r="15" spans="1:19" ht="18" customHeight="1" x14ac:dyDescent="0.2">
      <c r="A15" s="619" t="s">
        <v>200</v>
      </c>
      <c r="B15" s="318" t="s">
        <v>20</v>
      </c>
      <c r="C15" s="24">
        <v>17</v>
      </c>
      <c r="D15" s="24">
        <v>14</v>
      </c>
      <c r="E15" s="24">
        <v>2</v>
      </c>
      <c r="F15" s="54">
        <v>1</v>
      </c>
      <c r="G15" s="129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9"/>
    </row>
    <row r="16" spans="1:19" ht="18" customHeight="1" x14ac:dyDescent="0.2">
      <c r="A16" s="619"/>
      <c r="B16" s="316" t="s">
        <v>21</v>
      </c>
      <c r="C16" s="187">
        <v>100</v>
      </c>
      <c r="D16" s="188">
        <f t="shared" ref="D16:S16" si="5">IF($C15=0,0%,(D15/$C15*100))</f>
        <v>82.35294117647058</v>
      </c>
      <c r="E16" s="188">
        <f t="shared" si="5"/>
        <v>11.76470588235294</v>
      </c>
      <c r="F16" s="189">
        <f t="shared" si="5"/>
        <v>5.8823529411764701</v>
      </c>
      <c r="G16" s="190">
        <f t="shared" si="5"/>
        <v>0</v>
      </c>
      <c r="H16" s="191">
        <f t="shared" si="5"/>
        <v>0</v>
      </c>
      <c r="I16" s="192">
        <f t="shared" si="5"/>
        <v>0</v>
      </c>
      <c r="J16" s="192">
        <f t="shared" si="5"/>
        <v>0</v>
      </c>
      <c r="K16" s="192">
        <f t="shared" si="5"/>
        <v>0</v>
      </c>
      <c r="L16" s="192">
        <f t="shared" si="5"/>
        <v>0</v>
      </c>
      <c r="M16" s="192">
        <f t="shared" si="5"/>
        <v>0</v>
      </c>
      <c r="N16" s="192">
        <f t="shared" si="5"/>
        <v>0</v>
      </c>
      <c r="O16" s="192">
        <f t="shared" si="5"/>
        <v>0</v>
      </c>
      <c r="P16" s="192">
        <f t="shared" si="5"/>
        <v>0</v>
      </c>
      <c r="Q16" s="192">
        <f t="shared" si="5"/>
        <v>0</v>
      </c>
      <c r="R16" s="192">
        <f t="shared" si="5"/>
        <v>0</v>
      </c>
      <c r="S16" s="193">
        <f t="shared" si="5"/>
        <v>0</v>
      </c>
    </row>
    <row r="17" spans="1:19" ht="18" customHeight="1" x14ac:dyDescent="0.2">
      <c r="A17" s="619" t="s">
        <v>220</v>
      </c>
      <c r="B17" s="317" t="s">
        <v>20</v>
      </c>
      <c r="C17" s="24">
        <v>7</v>
      </c>
      <c r="D17" s="24">
        <v>4</v>
      </c>
      <c r="E17" s="24">
        <v>3</v>
      </c>
      <c r="F17" s="54"/>
      <c r="G17" s="129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9"/>
    </row>
    <row r="18" spans="1:19" ht="18" customHeight="1" thickBot="1" x14ac:dyDescent="0.25">
      <c r="A18" s="619"/>
      <c r="B18" s="316" t="s">
        <v>21</v>
      </c>
      <c r="C18" s="187">
        <v>100</v>
      </c>
      <c r="D18" s="188">
        <f t="shared" ref="D18:S18" si="6">IF($C17=0,0%,(D17/$C17*100))</f>
        <v>57.142857142857139</v>
      </c>
      <c r="E18" s="188">
        <f t="shared" si="6"/>
        <v>42.857142857142854</v>
      </c>
      <c r="F18" s="189">
        <f t="shared" si="6"/>
        <v>0</v>
      </c>
      <c r="G18" s="190">
        <f t="shared" si="6"/>
        <v>0</v>
      </c>
      <c r="H18" s="191">
        <f t="shared" si="6"/>
        <v>0</v>
      </c>
      <c r="I18" s="192">
        <f t="shared" si="6"/>
        <v>0</v>
      </c>
      <c r="J18" s="192">
        <f t="shared" si="6"/>
        <v>0</v>
      </c>
      <c r="K18" s="192">
        <f t="shared" si="6"/>
        <v>0</v>
      </c>
      <c r="L18" s="192">
        <f t="shared" si="6"/>
        <v>0</v>
      </c>
      <c r="M18" s="192">
        <f t="shared" si="6"/>
        <v>0</v>
      </c>
      <c r="N18" s="192">
        <f t="shared" si="6"/>
        <v>0</v>
      </c>
      <c r="O18" s="192">
        <f t="shared" si="6"/>
        <v>0</v>
      </c>
      <c r="P18" s="192">
        <f t="shared" si="6"/>
        <v>0</v>
      </c>
      <c r="Q18" s="192">
        <f t="shared" si="6"/>
        <v>0</v>
      </c>
      <c r="R18" s="192">
        <f t="shared" si="6"/>
        <v>0</v>
      </c>
      <c r="S18" s="193">
        <f t="shared" si="6"/>
        <v>0</v>
      </c>
    </row>
    <row r="19" spans="1:19" ht="27" customHeight="1" thickBot="1" x14ac:dyDescent="0.25">
      <c r="A19" s="628" t="s">
        <v>169</v>
      </c>
      <c r="B19" s="629"/>
      <c r="C19" s="629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30"/>
    </row>
    <row r="20" spans="1:19" s="1" customFormat="1" ht="18" customHeight="1" thickBot="1" x14ac:dyDescent="0.25">
      <c r="A20" s="411" t="s">
        <v>29</v>
      </c>
      <c r="B20" s="306" t="s">
        <v>20</v>
      </c>
      <c r="C20" s="70">
        <v>8</v>
      </c>
      <c r="D20" s="87" t="s">
        <v>30</v>
      </c>
      <c r="E20" s="88" t="s">
        <v>30</v>
      </c>
      <c r="F20" s="89" t="s">
        <v>30</v>
      </c>
      <c r="G20" s="90" t="s">
        <v>30</v>
      </c>
      <c r="H20" s="87" t="s">
        <v>30</v>
      </c>
      <c r="I20" s="88" t="s">
        <v>30</v>
      </c>
      <c r="J20" s="88" t="s">
        <v>30</v>
      </c>
      <c r="K20" s="88" t="s">
        <v>30</v>
      </c>
      <c r="L20" s="88" t="s">
        <v>30</v>
      </c>
      <c r="M20" s="88" t="s">
        <v>30</v>
      </c>
      <c r="N20" s="88" t="s">
        <v>30</v>
      </c>
      <c r="O20" s="88" t="s">
        <v>30</v>
      </c>
      <c r="P20" s="88" t="s">
        <v>30</v>
      </c>
      <c r="Q20" s="88" t="s">
        <v>30</v>
      </c>
      <c r="R20" s="88" t="s">
        <v>30</v>
      </c>
      <c r="S20" s="91" t="s">
        <v>30</v>
      </c>
    </row>
    <row r="21" spans="1:19" s="1" customFormat="1" ht="18" customHeight="1" x14ac:dyDescent="0.2">
      <c r="A21" s="631" t="s">
        <v>170</v>
      </c>
      <c r="B21" s="375" t="s">
        <v>31</v>
      </c>
      <c r="C21" s="377">
        <v>517</v>
      </c>
      <c r="D21" s="377">
        <v>99</v>
      </c>
      <c r="E21" s="378">
        <v>405</v>
      </c>
      <c r="F21" s="377">
        <v>13</v>
      </c>
      <c r="G21" s="377">
        <v>9</v>
      </c>
      <c r="H21" s="377"/>
      <c r="I21" s="377">
        <v>6</v>
      </c>
      <c r="J21" s="377"/>
      <c r="K21" s="377"/>
      <c r="L21" s="377"/>
      <c r="M21" s="377"/>
      <c r="N21" s="377"/>
      <c r="O21" s="377">
        <v>1</v>
      </c>
      <c r="P21" s="377"/>
      <c r="Q21" s="377">
        <v>2</v>
      </c>
      <c r="R21" s="377"/>
      <c r="S21" s="378"/>
    </row>
    <row r="22" spans="1:19" ht="18" customHeight="1" thickBot="1" x14ac:dyDescent="0.25">
      <c r="A22" s="632"/>
      <c r="B22" s="376" t="s">
        <v>21</v>
      </c>
      <c r="C22" s="374">
        <v>100</v>
      </c>
      <c r="D22" s="372">
        <f t="shared" ref="D22:S22" si="7">IF($C21=0,0%,(D21/$C21*100))</f>
        <v>19.148936170212767</v>
      </c>
      <c r="E22" s="373">
        <f t="shared" si="7"/>
        <v>78.336557059961322</v>
      </c>
      <c r="F22" s="372">
        <f t="shared" si="7"/>
        <v>2.5145067698259185</v>
      </c>
      <c r="G22" s="372">
        <f t="shared" si="7"/>
        <v>1.7408123791102514</v>
      </c>
      <c r="H22" s="372">
        <f t="shared" si="7"/>
        <v>0</v>
      </c>
      <c r="I22" s="372">
        <f t="shared" si="7"/>
        <v>1.1605415860735011</v>
      </c>
      <c r="J22" s="372">
        <f t="shared" si="7"/>
        <v>0</v>
      </c>
      <c r="K22" s="372">
        <f t="shared" si="7"/>
        <v>0</v>
      </c>
      <c r="L22" s="372">
        <f t="shared" si="7"/>
        <v>0</v>
      </c>
      <c r="M22" s="372">
        <f t="shared" si="7"/>
        <v>0</v>
      </c>
      <c r="N22" s="372">
        <f t="shared" si="7"/>
        <v>0</v>
      </c>
      <c r="O22" s="372">
        <f t="shared" si="7"/>
        <v>0.19342359767891684</v>
      </c>
      <c r="P22" s="372">
        <f t="shared" si="7"/>
        <v>0</v>
      </c>
      <c r="Q22" s="372">
        <f t="shared" si="7"/>
        <v>0.38684719535783368</v>
      </c>
      <c r="R22" s="372">
        <f t="shared" si="7"/>
        <v>0</v>
      </c>
      <c r="S22" s="373">
        <f t="shared" si="7"/>
        <v>0</v>
      </c>
    </row>
    <row r="23" spans="1:19" ht="18" customHeight="1" x14ac:dyDescent="0.2">
      <c r="A23" s="631" t="s">
        <v>171</v>
      </c>
      <c r="B23" s="313" t="s">
        <v>20</v>
      </c>
      <c r="C23" s="24">
        <v>199</v>
      </c>
      <c r="D23" s="24">
        <v>33</v>
      </c>
      <c r="E23" s="24">
        <v>162</v>
      </c>
      <c r="F23" s="54">
        <v>4</v>
      </c>
      <c r="G23" s="129">
        <v>2</v>
      </c>
      <c r="H23" s="23"/>
      <c r="I23" s="24">
        <v>2</v>
      </c>
      <c r="J23" s="24"/>
      <c r="K23" s="24"/>
      <c r="L23" s="24"/>
      <c r="M23" s="24"/>
      <c r="N23" s="24"/>
      <c r="O23" s="24"/>
      <c r="P23" s="24"/>
      <c r="Q23" s="24"/>
      <c r="R23" s="24"/>
      <c r="S23" s="29"/>
    </row>
    <row r="24" spans="1:19" ht="18" customHeight="1" thickBot="1" x14ac:dyDescent="0.25">
      <c r="A24" s="632"/>
      <c r="B24" s="312" t="s">
        <v>21</v>
      </c>
      <c r="C24" s="187">
        <v>100</v>
      </c>
      <c r="D24" s="188">
        <f t="shared" ref="D24:S24" si="8">IF($C23=0,0%,(D23/$C23*100))</f>
        <v>16.582914572864322</v>
      </c>
      <c r="E24" s="188">
        <f t="shared" si="8"/>
        <v>81.4070351758794</v>
      </c>
      <c r="F24" s="189">
        <f t="shared" si="8"/>
        <v>2.0100502512562812</v>
      </c>
      <c r="G24" s="190">
        <f t="shared" si="8"/>
        <v>1.0050251256281406</v>
      </c>
      <c r="H24" s="191">
        <f t="shared" si="8"/>
        <v>0</v>
      </c>
      <c r="I24" s="192">
        <f t="shared" si="8"/>
        <v>1.0050251256281406</v>
      </c>
      <c r="J24" s="192">
        <f t="shared" si="8"/>
        <v>0</v>
      </c>
      <c r="K24" s="192">
        <f t="shared" si="8"/>
        <v>0</v>
      </c>
      <c r="L24" s="192">
        <f t="shared" si="8"/>
        <v>0</v>
      </c>
      <c r="M24" s="192">
        <f t="shared" si="8"/>
        <v>0</v>
      </c>
      <c r="N24" s="192">
        <f t="shared" si="8"/>
        <v>0</v>
      </c>
      <c r="O24" s="192">
        <f t="shared" si="8"/>
        <v>0</v>
      </c>
      <c r="P24" s="192">
        <f t="shared" si="8"/>
        <v>0</v>
      </c>
      <c r="Q24" s="192">
        <f t="shared" si="8"/>
        <v>0</v>
      </c>
      <c r="R24" s="192">
        <f t="shared" si="8"/>
        <v>0</v>
      </c>
      <c r="S24" s="193">
        <f t="shared" si="8"/>
        <v>0</v>
      </c>
    </row>
    <row r="25" spans="1:19" ht="18" customHeight="1" x14ac:dyDescent="0.2">
      <c r="A25" s="633" t="s">
        <v>103</v>
      </c>
      <c r="B25" s="311" t="s">
        <v>20</v>
      </c>
      <c r="C25" s="24">
        <v>163</v>
      </c>
      <c r="D25" s="24">
        <v>24</v>
      </c>
      <c r="E25" s="24">
        <v>135</v>
      </c>
      <c r="F25" s="54">
        <v>4</v>
      </c>
      <c r="G25" s="129">
        <v>2</v>
      </c>
      <c r="H25" s="23"/>
      <c r="I25" s="24">
        <v>2</v>
      </c>
      <c r="J25" s="24"/>
      <c r="K25" s="24"/>
      <c r="L25" s="24"/>
      <c r="M25" s="24"/>
      <c r="N25" s="24"/>
      <c r="O25" s="24"/>
      <c r="P25" s="24"/>
      <c r="Q25" s="24"/>
      <c r="R25" s="24"/>
      <c r="S25" s="29"/>
    </row>
    <row r="26" spans="1:19" ht="18" customHeight="1" thickBot="1" x14ac:dyDescent="0.25">
      <c r="A26" s="634"/>
      <c r="B26" s="312" t="s">
        <v>21</v>
      </c>
      <c r="C26" s="187">
        <v>100</v>
      </c>
      <c r="D26" s="188">
        <f t="shared" ref="D26:S26" si="9">IF($C25=0,0%,(D25/$C25*100))</f>
        <v>14.723926380368098</v>
      </c>
      <c r="E26" s="188">
        <f t="shared" si="9"/>
        <v>82.822085889570545</v>
      </c>
      <c r="F26" s="189">
        <f t="shared" si="9"/>
        <v>2.4539877300613497</v>
      </c>
      <c r="G26" s="190">
        <f t="shared" si="9"/>
        <v>1.2269938650306749</v>
      </c>
      <c r="H26" s="191">
        <f t="shared" si="9"/>
        <v>0</v>
      </c>
      <c r="I26" s="192">
        <f t="shared" si="9"/>
        <v>1.2269938650306749</v>
      </c>
      <c r="J26" s="192">
        <f t="shared" si="9"/>
        <v>0</v>
      </c>
      <c r="K26" s="192">
        <f t="shared" si="9"/>
        <v>0</v>
      </c>
      <c r="L26" s="192">
        <f t="shared" si="9"/>
        <v>0</v>
      </c>
      <c r="M26" s="192">
        <f t="shared" si="9"/>
        <v>0</v>
      </c>
      <c r="N26" s="192">
        <f t="shared" si="9"/>
        <v>0</v>
      </c>
      <c r="O26" s="192">
        <f t="shared" si="9"/>
        <v>0</v>
      </c>
      <c r="P26" s="192">
        <f t="shared" si="9"/>
        <v>0</v>
      </c>
      <c r="Q26" s="192">
        <f t="shared" si="9"/>
        <v>0</v>
      </c>
      <c r="R26" s="192">
        <f t="shared" si="9"/>
        <v>0</v>
      </c>
      <c r="S26" s="193">
        <f t="shared" si="9"/>
        <v>0</v>
      </c>
    </row>
    <row r="27" spans="1:19" ht="18" customHeight="1" x14ac:dyDescent="0.2">
      <c r="A27" s="635" t="s">
        <v>172</v>
      </c>
      <c r="B27" s="311" t="s">
        <v>20</v>
      </c>
      <c r="C27" s="24">
        <v>34</v>
      </c>
      <c r="D27" s="24">
        <v>6</v>
      </c>
      <c r="E27" s="24">
        <v>27</v>
      </c>
      <c r="F27" s="54">
        <v>1</v>
      </c>
      <c r="G27" s="129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9"/>
    </row>
    <row r="28" spans="1:19" ht="18" customHeight="1" thickBot="1" x14ac:dyDescent="0.25">
      <c r="A28" s="636"/>
      <c r="B28" s="312" t="s">
        <v>21</v>
      </c>
      <c r="C28" s="187">
        <v>100</v>
      </c>
      <c r="D28" s="188">
        <f t="shared" ref="D28:S28" si="10">IF($C27=0,0%,(D27/$C27*100))</f>
        <v>17.647058823529413</v>
      </c>
      <c r="E28" s="188">
        <f t="shared" si="10"/>
        <v>79.411764705882348</v>
      </c>
      <c r="F28" s="189">
        <f t="shared" si="10"/>
        <v>2.9411764705882351</v>
      </c>
      <c r="G28" s="190">
        <f t="shared" si="10"/>
        <v>0</v>
      </c>
      <c r="H28" s="191">
        <f t="shared" si="10"/>
        <v>0</v>
      </c>
      <c r="I28" s="192">
        <f t="shared" si="10"/>
        <v>0</v>
      </c>
      <c r="J28" s="192">
        <f t="shared" si="10"/>
        <v>0</v>
      </c>
      <c r="K28" s="192">
        <f t="shared" si="10"/>
        <v>0</v>
      </c>
      <c r="L28" s="192">
        <f t="shared" si="10"/>
        <v>0</v>
      </c>
      <c r="M28" s="192">
        <f t="shared" si="10"/>
        <v>0</v>
      </c>
      <c r="N28" s="192">
        <f t="shared" si="10"/>
        <v>0</v>
      </c>
      <c r="O28" s="192">
        <f t="shared" si="10"/>
        <v>0</v>
      </c>
      <c r="P28" s="192">
        <f t="shared" si="10"/>
        <v>0</v>
      </c>
      <c r="Q28" s="192">
        <f t="shared" si="10"/>
        <v>0</v>
      </c>
      <c r="R28" s="192">
        <f t="shared" si="10"/>
        <v>0</v>
      </c>
      <c r="S28" s="193">
        <f t="shared" si="10"/>
        <v>0</v>
      </c>
    </row>
    <row r="29" spans="1:19" ht="27" customHeight="1" thickBot="1" x14ac:dyDescent="0.25">
      <c r="A29" s="637" t="s">
        <v>173</v>
      </c>
      <c r="B29" s="638"/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8"/>
      <c r="S29" s="639"/>
    </row>
    <row r="30" spans="1:19" s="1" customFormat="1" ht="18" customHeight="1" thickBot="1" x14ac:dyDescent="0.25">
      <c r="A30" s="408" t="s">
        <v>29</v>
      </c>
      <c r="B30" s="314" t="s">
        <v>20</v>
      </c>
      <c r="C30" s="30">
        <v>0</v>
      </c>
      <c r="D30" s="92" t="s">
        <v>30</v>
      </c>
      <c r="E30" s="92" t="s">
        <v>30</v>
      </c>
      <c r="F30" s="92" t="s">
        <v>30</v>
      </c>
      <c r="G30" s="92" t="s">
        <v>30</v>
      </c>
      <c r="H30" s="92" t="s">
        <v>30</v>
      </c>
      <c r="I30" s="92" t="s">
        <v>30</v>
      </c>
      <c r="J30" s="92" t="s">
        <v>30</v>
      </c>
      <c r="K30" s="92" t="s">
        <v>30</v>
      </c>
      <c r="L30" s="92" t="s">
        <v>30</v>
      </c>
      <c r="M30" s="92" t="s">
        <v>30</v>
      </c>
      <c r="N30" s="92" t="s">
        <v>30</v>
      </c>
      <c r="O30" s="92" t="s">
        <v>30</v>
      </c>
      <c r="P30" s="92" t="s">
        <v>30</v>
      </c>
      <c r="Q30" s="92" t="s">
        <v>30</v>
      </c>
      <c r="R30" s="92" t="s">
        <v>30</v>
      </c>
      <c r="S30" s="93" t="s">
        <v>30</v>
      </c>
    </row>
    <row r="31" spans="1:19" ht="18" customHeight="1" x14ac:dyDescent="0.2">
      <c r="A31" s="631" t="s">
        <v>170</v>
      </c>
      <c r="B31" s="307" t="s">
        <v>20</v>
      </c>
      <c r="C31" s="24"/>
      <c r="D31" s="24"/>
      <c r="E31" s="24"/>
      <c r="F31" s="54"/>
      <c r="G31" s="129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9"/>
    </row>
    <row r="32" spans="1:19" ht="18" customHeight="1" thickBot="1" x14ac:dyDescent="0.25">
      <c r="A32" s="632"/>
      <c r="B32" s="308" t="s">
        <v>21</v>
      </c>
      <c r="C32" s="187">
        <v>100</v>
      </c>
      <c r="D32" s="188">
        <f t="shared" ref="D32:S32" si="11">IF($C31=0,0%,(D31/$C31*100))</f>
        <v>0</v>
      </c>
      <c r="E32" s="188">
        <f t="shared" si="11"/>
        <v>0</v>
      </c>
      <c r="F32" s="189">
        <f t="shared" si="11"/>
        <v>0</v>
      </c>
      <c r="G32" s="190">
        <f t="shared" si="11"/>
        <v>0</v>
      </c>
      <c r="H32" s="191">
        <f t="shared" si="11"/>
        <v>0</v>
      </c>
      <c r="I32" s="192">
        <f t="shared" si="11"/>
        <v>0</v>
      </c>
      <c r="J32" s="192">
        <f t="shared" si="11"/>
        <v>0</v>
      </c>
      <c r="K32" s="192">
        <f t="shared" si="11"/>
        <v>0</v>
      </c>
      <c r="L32" s="192">
        <f t="shared" si="11"/>
        <v>0</v>
      </c>
      <c r="M32" s="192">
        <f t="shared" si="11"/>
        <v>0</v>
      </c>
      <c r="N32" s="192">
        <f t="shared" si="11"/>
        <v>0</v>
      </c>
      <c r="O32" s="192">
        <f t="shared" si="11"/>
        <v>0</v>
      </c>
      <c r="P32" s="192">
        <f t="shared" si="11"/>
        <v>0</v>
      </c>
      <c r="Q32" s="192">
        <f t="shared" si="11"/>
        <v>0</v>
      </c>
      <c r="R32" s="192">
        <f t="shared" si="11"/>
        <v>0</v>
      </c>
      <c r="S32" s="193">
        <f t="shared" si="11"/>
        <v>0</v>
      </c>
    </row>
    <row r="33" spans="1:19" ht="18" customHeight="1" x14ac:dyDescent="0.2">
      <c r="A33" s="631" t="s">
        <v>171</v>
      </c>
      <c r="B33" s="309" t="s">
        <v>31</v>
      </c>
      <c r="C33" s="24"/>
      <c r="D33" s="24"/>
      <c r="E33" s="24"/>
      <c r="F33" s="54"/>
      <c r="G33" s="129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9"/>
    </row>
    <row r="34" spans="1:19" ht="18" customHeight="1" thickBot="1" x14ac:dyDescent="0.25">
      <c r="A34" s="632"/>
      <c r="B34" s="310" t="s">
        <v>21</v>
      </c>
      <c r="C34" s="187">
        <v>100</v>
      </c>
      <c r="D34" s="188">
        <f t="shared" ref="D34:S34" si="12">IF($C33=0,0%,(D33/$C33*100))</f>
        <v>0</v>
      </c>
      <c r="E34" s="188">
        <f t="shared" si="12"/>
        <v>0</v>
      </c>
      <c r="F34" s="189">
        <f t="shared" si="12"/>
        <v>0</v>
      </c>
      <c r="G34" s="190">
        <f t="shared" si="12"/>
        <v>0</v>
      </c>
      <c r="H34" s="191">
        <f t="shared" si="12"/>
        <v>0</v>
      </c>
      <c r="I34" s="192">
        <f t="shared" si="12"/>
        <v>0</v>
      </c>
      <c r="J34" s="192">
        <f t="shared" si="12"/>
        <v>0</v>
      </c>
      <c r="K34" s="192">
        <f t="shared" si="12"/>
        <v>0</v>
      </c>
      <c r="L34" s="192">
        <f t="shared" si="12"/>
        <v>0</v>
      </c>
      <c r="M34" s="192">
        <f t="shared" si="12"/>
        <v>0</v>
      </c>
      <c r="N34" s="192">
        <f t="shared" si="12"/>
        <v>0</v>
      </c>
      <c r="O34" s="192">
        <f t="shared" si="12"/>
        <v>0</v>
      </c>
      <c r="P34" s="192">
        <f t="shared" si="12"/>
        <v>0</v>
      </c>
      <c r="Q34" s="192">
        <f t="shared" si="12"/>
        <v>0</v>
      </c>
      <c r="R34" s="192">
        <f t="shared" si="12"/>
        <v>0</v>
      </c>
      <c r="S34" s="193">
        <f t="shared" si="12"/>
        <v>0</v>
      </c>
    </row>
    <row r="35" spans="1:19" ht="18" customHeight="1" x14ac:dyDescent="0.2">
      <c r="A35" s="633" t="s">
        <v>103</v>
      </c>
      <c r="B35" s="311" t="s">
        <v>20</v>
      </c>
      <c r="C35" s="24"/>
      <c r="D35" s="24"/>
      <c r="E35" s="24"/>
      <c r="F35" s="54"/>
      <c r="G35" s="129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9"/>
    </row>
    <row r="36" spans="1:19" ht="18" customHeight="1" thickBot="1" x14ac:dyDescent="0.25">
      <c r="A36" s="634"/>
      <c r="B36" s="312" t="s">
        <v>21</v>
      </c>
      <c r="C36" s="187">
        <v>100</v>
      </c>
      <c r="D36" s="188">
        <f t="shared" ref="D36:S36" si="13">IF($C35=0,0%,(D35/$C35*100))</f>
        <v>0</v>
      </c>
      <c r="E36" s="188">
        <f t="shared" si="13"/>
        <v>0</v>
      </c>
      <c r="F36" s="189">
        <f t="shared" si="13"/>
        <v>0</v>
      </c>
      <c r="G36" s="190">
        <f t="shared" si="13"/>
        <v>0</v>
      </c>
      <c r="H36" s="191">
        <f t="shared" si="13"/>
        <v>0</v>
      </c>
      <c r="I36" s="192">
        <f t="shared" si="13"/>
        <v>0</v>
      </c>
      <c r="J36" s="192">
        <f t="shared" si="13"/>
        <v>0</v>
      </c>
      <c r="K36" s="192">
        <f t="shared" si="13"/>
        <v>0</v>
      </c>
      <c r="L36" s="192">
        <f t="shared" si="13"/>
        <v>0</v>
      </c>
      <c r="M36" s="192">
        <f t="shared" si="13"/>
        <v>0</v>
      </c>
      <c r="N36" s="192">
        <f t="shared" si="13"/>
        <v>0</v>
      </c>
      <c r="O36" s="192">
        <f t="shared" si="13"/>
        <v>0</v>
      </c>
      <c r="P36" s="192">
        <f t="shared" si="13"/>
        <v>0</v>
      </c>
      <c r="Q36" s="192">
        <f t="shared" si="13"/>
        <v>0</v>
      </c>
      <c r="R36" s="192">
        <f t="shared" si="13"/>
        <v>0</v>
      </c>
      <c r="S36" s="193">
        <f t="shared" si="13"/>
        <v>0</v>
      </c>
    </row>
    <row r="37" spans="1:19" ht="18" customHeight="1" thickBot="1" x14ac:dyDescent="0.25">
      <c r="A37" s="626" t="s">
        <v>172</v>
      </c>
      <c r="B37" s="311" t="s">
        <v>20</v>
      </c>
      <c r="C37" s="24"/>
      <c r="D37" s="24"/>
      <c r="E37" s="24"/>
      <c r="F37" s="54"/>
      <c r="G37" s="129"/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9"/>
    </row>
    <row r="38" spans="1:19" ht="18" customHeight="1" thickBot="1" x14ac:dyDescent="0.25">
      <c r="A38" s="627"/>
      <c r="B38" s="312" t="s">
        <v>21</v>
      </c>
      <c r="C38" s="187">
        <v>100</v>
      </c>
      <c r="D38" s="188">
        <f t="shared" ref="D38:S38" si="14">IF($C37=0,0%,(D37/$C37*100))</f>
        <v>0</v>
      </c>
      <c r="E38" s="188">
        <f t="shared" si="14"/>
        <v>0</v>
      </c>
      <c r="F38" s="189">
        <f t="shared" si="14"/>
        <v>0</v>
      </c>
      <c r="G38" s="190">
        <f t="shared" si="14"/>
        <v>0</v>
      </c>
      <c r="H38" s="191">
        <f t="shared" si="14"/>
        <v>0</v>
      </c>
      <c r="I38" s="192">
        <f t="shared" si="14"/>
        <v>0</v>
      </c>
      <c r="J38" s="192">
        <f t="shared" si="14"/>
        <v>0</v>
      </c>
      <c r="K38" s="192">
        <f t="shared" si="14"/>
        <v>0</v>
      </c>
      <c r="L38" s="192">
        <f t="shared" si="14"/>
        <v>0</v>
      </c>
      <c r="M38" s="192">
        <f t="shared" si="14"/>
        <v>0</v>
      </c>
      <c r="N38" s="192">
        <f t="shared" si="14"/>
        <v>0</v>
      </c>
      <c r="O38" s="192">
        <f t="shared" si="14"/>
        <v>0</v>
      </c>
      <c r="P38" s="192">
        <f t="shared" si="14"/>
        <v>0</v>
      </c>
      <c r="Q38" s="192">
        <f t="shared" si="14"/>
        <v>0</v>
      </c>
      <c r="R38" s="192">
        <f t="shared" si="14"/>
        <v>0</v>
      </c>
      <c r="S38" s="193">
        <f t="shared" si="14"/>
        <v>0</v>
      </c>
    </row>
    <row r="39" spans="1:19" ht="13.5" thickTop="1" x14ac:dyDescent="0.2"/>
  </sheetData>
  <mergeCells count="20">
    <mergeCell ref="A37:A38"/>
    <mergeCell ref="A19:S19"/>
    <mergeCell ref="A21:A22"/>
    <mergeCell ref="A23:A24"/>
    <mergeCell ref="A25:A26"/>
    <mergeCell ref="A27:A28"/>
    <mergeCell ref="A29:S29"/>
    <mergeCell ref="A31:A32"/>
    <mergeCell ref="A33:A34"/>
    <mergeCell ref="A35:A36"/>
    <mergeCell ref="A11:A12"/>
    <mergeCell ref="A13:A14"/>
    <mergeCell ref="A15:A16"/>
    <mergeCell ref="A17:A18"/>
    <mergeCell ref="A1:S2"/>
    <mergeCell ref="A3:B3"/>
    <mergeCell ref="H4:S4"/>
    <mergeCell ref="A5:A6"/>
    <mergeCell ref="A7:A8"/>
    <mergeCell ref="A9:A10"/>
  </mergeCells>
  <printOptions horizontalCentered="1"/>
  <pageMargins left="0.25" right="0.25" top="0.25" bottom="0.25" header="0" footer="0.5"/>
  <pageSetup scale="5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S37"/>
  <sheetViews>
    <sheetView topLeftCell="A31" zoomScaleNormal="100" zoomScaleSheetLayoutView="100" workbookViewId="0">
      <selection sqref="A1:S2"/>
    </sheetView>
  </sheetViews>
  <sheetFormatPr defaultColWidth="8.85546875" defaultRowHeight="12.75" x14ac:dyDescent="0.2"/>
  <cols>
    <col min="1" max="1" width="20.7109375" style="3" customWidth="1"/>
    <col min="2" max="2" width="4" style="16" customWidth="1"/>
    <col min="3" max="3" width="6.42578125" style="3" customWidth="1"/>
    <col min="4" max="4" width="8.7109375" style="3" customWidth="1"/>
    <col min="5" max="5" width="10.7109375" style="3" customWidth="1"/>
    <col min="6" max="6" width="10" style="3" customWidth="1"/>
    <col min="7" max="7" width="9.85546875" style="3" customWidth="1"/>
    <col min="8" max="8" width="13.140625" style="3" customWidth="1"/>
    <col min="9" max="9" width="9.7109375" style="3" customWidth="1"/>
    <col min="10" max="10" width="10.42578125" style="3" customWidth="1"/>
    <col min="11" max="11" width="11" style="3" customWidth="1"/>
    <col min="12" max="13" width="10.5703125" style="3" customWidth="1"/>
    <col min="14" max="14" width="11" style="3" customWidth="1"/>
    <col min="15" max="15" width="8.85546875" style="3" customWidth="1"/>
    <col min="16" max="16" width="10" style="3" customWidth="1"/>
    <col min="17" max="17" width="9.7109375" style="3" customWidth="1"/>
    <col min="18" max="18" width="10.42578125" style="3" customWidth="1"/>
    <col min="19" max="19" width="12.5703125" style="3" customWidth="1"/>
  </cols>
  <sheetData>
    <row r="1" spans="1:19" ht="18" customHeight="1" thickTop="1" x14ac:dyDescent="0.2">
      <c r="A1" s="620" t="s">
        <v>221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62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622" t="s">
        <v>67</v>
      </c>
      <c r="B3" s="623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6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212" t="s">
        <v>17</v>
      </c>
    </row>
    <row r="4" spans="1:19" s="1" customFormat="1" ht="18" customHeight="1" thickTop="1" thickBot="1" x14ac:dyDescent="0.25">
      <c r="A4" s="37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ht="18" customHeight="1" thickTop="1" x14ac:dyDescent="0.2">
      <c r="A5" s="624" t="s">
        <v>222</v>
      </c>
      <c r="B5" s="315" t="s">
        <v>20</v>
      </c>
      <c r="C5" s="171">
        <v>226</v>
      </c>
      <c r="D5" s="171">
        <v>188</v>
      </c>
      <c r="E5" s="171">
        <v>18</v>
      </c>
      <c r="F5" s="172">
        <v>20</v>
      </c>
      <c r="G5" s="173">
        <v>2</v>
      </c>
      <c r="H5" s="174"/>
      <c r="I5" s="171">
        <v>1</v>
      </c>
      <c r="J5" s="171"/>
      <c r="K5" s="171"/>
      <c r="L5" s="171"/>
      <c r="M5" s="171"/>
      <c r="N5" s="171"/>
      <c r="O5" s="171"/>
      <c r="P5" s="171"/>
      <c r="Q5" s="171">
        <v>1</v>
      </c>
      <c r="R5" s="171"/>
      <c r="S5" s="175"/>
    </row>
    <row r="6" spans="1:19" ht="23.25" customHeight="1" x14ac:dyDescent="0.2">
      <c r="A6" s="625"/>
      <c r="B6" s="316" t="s">
        <v>21</v>
      </c>
      <c r="C6" s="194">
        <v>100</v>
      </c>
      <c r="D6" s="195">
        <f t="shared" ref="D6:S6" si="0">IF($C5=0,0%,(D5/$C5*100))</f>
        <v>83.185840707964601</v>
      </c>
      <c r="E6" s="195">
        <f t="shared" si="0"/>
        <v>7.9646017699115044</v>
      </c>
      <c r="F6" s="196">
        <f t="shared" si="0"/>
        <v>8.8495575221238933</v>
      </c>
      <c r="G6" s="197">
        <f t="shared" si="0"/>
        <v>0.88495575221238942</v>
      </c>
      <c r="H6" s="198">
        <f t="shared" si="0"/>
        <v>0</v>
      </c>
      <c r="I6" s="199">
        <f t="shared" si="0"/>
        <v>0.44247787610619471</v>
      </c>
      <c r="J6" s="199">
        <f t="shared" si="0"/>
        <v>0</v>
      </c>
      <c r="K6" s="199">
        <f t="shared" si="0"/>
        <v>0</v>
      </c>
      <c r="L6" s="199">
        <f t="shared" si="0"/>
        <v>0</v>
      </c>
      <c r="M6" s="199">
        <f t="shared" si="0"/>
        <v>0</v>
      </c>
      <c r="N6" s="199">
        <f t="shared" si="0"/>
        <v>0</v>
      </c>
      <c r="O6" s="199">
        <f t="shared" si="0"/>
        <v>0</v>
      </c>
      <c r="P6" s="199">
        <f t="shared" si="0"/>
        <v>0</v>
      </c>
      <c r="Q6" s="199">
        <f t="shared" si="0"/>
        <v>0.44247787610619471</v>
      </c>
      <c r="R6" s="199">
        <f t="shared" si="0"/>
        <v>0</v>
      </c>
      <c r="S6" s="200">
        <f t="shared" si="0"/>
        <v>0</v>
      </c>
    </row>
    <row r="7" spans="1:19" ht="18" customHeight="1" x14ac:dyDescent="0.2">
      <c r="A7" s="619" t="s">
        <v>213</v>
      </c>
      <c r="B7" s="317" t="s">
        <v>20</v>
      </c>
      <c r="C7" s="24">
        <v>11</v>
      </c>
      <c r="D7" s="24">
        <v>10</v>
      </c>
      <c r="E7" s="24"/>
      <c r="F7" s="54">
        <v>1</v>
      </c>
      <c r="G7" s="129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9"/>
    </row>
    <row r="8" spans="1:19" ht="18" customHeight="1" x14ac:dyDescent="0.2">
      <c r="A8" s="619"/>
      <c r="B8" s="316" t="s">
        <v>21</v>
      </c>
      <c r="C8" s="187">
        <v>100</v>
      </c>
      <c r="D8" s="188">
        <f t="shared" ref="D8:S8" si="1">IF($C7=0,0%,(D7/$C7*100))</f>
        <v>90.909090909090907</v>
      </c>
      <c r="E8" s="188">
        <f t="shared" si="1"/>
        <v>0</v>
      </c>
      <c r="F8" s="189">
        <f t="shared" si="1"/>
        <v>9.0909090909090917</v>
      </c>
      <c r="G8" s="190">
        <f t="shared" si="1"/>
        <v>0</v>
      </c>
      <c r="H8" s="191">
        <f t="shared" si="1"/>
        <v>0</v>
      </c>
      <c r="I8" s="192">
        <f t="shared" si="1"/>
        <v>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2">
        <f t="shared" si="1"/>
        <v>0</v>
      </c>
      <c r="R8" s="192">
        <f t="shared" si="1"/>
        <v>0</v>
      </c>
      <c r="S8" s="193">
        <f t="shared" si="1"/>
        <v>0</v>
      </c>
    </row>
    <row r="9" spans="1:19" ht="18" customHeight="1" x14ac:dyDescent="0.2">
      <c r="A9" s="619" t="s">
        <v>198</v>
      </c>
      <c r="B9" s="317" t="s">
        <v>20</v>
      </c>
      <c r="C9" s="24">
        <v>5</v>
      </c>
      <c r="D9" s="24">
        <v>5</v>
      </c>
      <c r="E9" s="24"/>
      <c r="F9" s="54"/>
      <c r="G9" s="129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9"/>
    </row>
    <row r="10" spans="1:19" ht="18" customHeight="1" x14ac:dyDescent="0.2">
      <c r="A10" s="619"/>
      <c r="B10" s="316" t="s">
        <v>21</v>
      </c>
      <c r="C10" s="187">
        <v>100</v>
      </c>
      <c r="D10" s="188">
        <f t="shared" ref="D10:S10" si="2">IF($C9=0,0%,(D9/$C9*100))</f>
        <v>100</v>
      </c>
      <c r="E10" s="188">
        <f t="shared" si="2"/>
        <v>0</v>
      </c>
      <c r="F10" s="189">
        <f t="shared" si="2"/>
        <v>0</v>
      </c>
      <c r="G10" s="190">
        <f t="shared" si="2"/>
        <v>0</v>
      </c>
      <c r="H10" s="191">
        <f t="shared" si="2"/>
        <v>0</v>
      </c>
      <c r="I10" s="192">
        <f t="shared" si="2"/>
        <v>0</v>
      </c>
      <c r="J10" s="192">
        <f t="shared" si="2"/>
        <v>0</v>
      </c>
      <c r="K10" s="192">
        <f t="shared" si="2"/>
        <v>0</v>
      </c>
      <c r="L10" s="192">
        <f t="shared" si="2"/>
        <v>0</v>
      </c>
      <c r="M10" s="192">
        <f t="shared" si="2"/>
        <v>0</v>
      </c>
      <c r="N10" s="192">
        <f t="shared" si="2"/>
        <v>0</v>
      </c>
      <c r="O10" s="192">
        <f t="shared" si="2"/>
        <v>0</v>
      </c>
      <c r="P10" s="192">
        <f t="shared" si="2"/>
        <v>0</v>
      </c>
      <c r="Q10" s="192">
        <f t="shared" si="2"/>
        <v>0</v>
      </c>
      <c r="R10" s="192">
        <f t="shared" si="2"/>
        <v>0</v>
      </c>
      <c r="S10" s="193">
        <f t="shared" si="2"/>
        <v>0</v>
      </c>
    </row>
    <row r="11" spans="1:19" ht="18" customHeight="1" x14ac:dyDescent="0.2">
      <c r="A11" s="619" t="s">
        <v>199</v>
      </c>
      <c r="B11" s="317" t="s">
        <v>20</v>
      </c>
      <c r="C11" s="24">
        <v>42</v>
      </c>
      <c r="D11" s="24">
        <v>42</v>
      </c>
      <c r="E11" s="24"/>
      <c r="F11" s="54"/>
      <c r="G11" s="129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9"/>
    </row>
    <row r="12" spans="1:19" ht="18" customHeight="1" x14ac:dyDescent="0.2">
      <c r="A12" s="619"/>
      <c r="B12" s="316" t="s">
        <v>21</v>
      </c>
      <c r="C12" s="187">
        <v>100</v>
      </c>
      <c r="D12" s="188">
        <f t="shared" ref="D12:S12" si="3">IF($C11=0,0%,(D11/$C11*100))</f>
        <v>100</v>
      </c>
      <c r="E12" s="188">
        <f t="shared" si="3"/>
        <v>0</v>
      </c>
      <c r="F12" s="189">
        <f t="shared" si="3"/>
        <v>0</v>
      </c>
      <c r="G12" s="190">
        <f t="shared" si="3"/>
        <v>0</v>
      </c>
      <c r="H12" s="191">
        <f t="shared" si="3"/>
        <v>0</v>
      </c>
      <c r="I12" s="192">
        <f t="shared" si="3"/>
        <v>0</v>
      </c>
      <c r="J12" s="192">
        <f t="shared" si="3"/>
        <v>0</v>
      </c>
      <c r="K12" s="192">
        <f t="shared" si="3"/>
        <v>0</v>
      </c>
      <c r="L12" s="192">
        <f t="shared" si="3"/>
        <v>0</v>
      </c>
      <c r="M12" s="192">
        <f t="shared" si="3"/>
        <v>0</v>
      </c>
      <c r="N12" s="192">
        <f t="shared" si="3"/>
        <v>0</v>
      </c>
      <c r="O12" s="192">
        <f t="shared" si="3"/>
        <v>0</v>
      </c>
      <c r="P12" s="192">
        <f t="shared" si="3"/>
        <v>0</v>
      </c>
      <c r="Q12" s="192">
        <f t="shared" si="3"/>
        <v>0</v>
      </c>
      <c r="R12" s="192">
        <f t="shared" si="3"/>
        <v>0</v>
      </c>
      <c r="S12" s="193">
        <f t="shared" si="3"/>
        <v>0</v>
      </c>
    </row>
    <row r="13" spans="1:19" ht="18" customHeight="1" x14ac:dyDescent="0.2">
      <c r="A13" s="619" t="s">
        <v>200</v>
      </c>
      <c r="B13" s="318" t="s">
        <v>20</v>
      </c>
      <c r="C13" s="24">
        <v>51</v>
      </c>
      <c r="D13" s="24">
        <v>45</v>
      </c>
      <c r="E13" s="24">
        <v>2</v>
      </c>
      <c r="F13" s="54">
        <v>4</v>
      </c>
      <c r="G13" s="129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9"/>
    </row>
    <row r="14" spans="1:19" ht="18" customHeight="1" x14ac:dyDescent="0.2">
      <c r="A14" s="619"/>
      <c r="B14" s="316" t="s">
        <v>21</v>
      </c>
      <c r="C14" s="187">
        <v>100</v>
      </c>
      <c r="D14" s="188">
        <f t="shared" ref="D14:S14" si="4">IF($C13=0,0%,(D13/$C13*100))</f>
        <v>88.235294117647058</v>
      </c>
      <c r="E14" s="188">
        <f t="shared" si="4"/>
        <v>3.9215686274509802</v>
      </c>
      <c r="F14" s="189">
        <f t="shared" si="4"/>
        <v>7.8431372549019605</v>
      </c>
      <c r="G14" s="190">
        <f t="shared" si="4"/>
        <v>0</v>
      </c>
      <c r="H14" s="191">
        <f t="shared" si="4"/>
        <v>0</v>
      </c>
      <c r="I14" s="192">
        <f t="shared" si="4"/>
        <v>0</v>
      </c>
      <c r="J14" s="192">
        <f t="shared" si="4"/>
        <v>0</v>
      </c>
      <c r="K14" s="192">
        <f t="shared" si="4"/>
        <v>0</v>
      </c>
      <c r="L14" s="192">
        <f t="shared" si="4"/>
        <v>0</v>
      </c>
      <c r="M14" s="192">
        <f t="shared" si="4"/>
        <v>0</v>
      </c>
      <c r="N14" s="192">
        <f t="shared" si="4"/>
        <v>0</v>
      </c>
      <c r="O14" s="192">
        <f t="shared" si="4"/>
        <v>0</v>
      </c>
      <c r="P14" s="192">
        <f t="shared" si="4"/>
        <v>0</v>
      </c>
      <c r="Q14" s="192">
        <f t="shared" si="4"/>
        <v>0</v>
      </c>
      <c r="R14" s="192">
        <f t="shared" si="4"/>
        <v>0</v>
      </c>
      <c r="S14" s="193">
        <f t="shared" si="4"/>
        <v>0</v>
      </c>
    </row>
    <row r="15" spans="1:19" ht="18" customHeight="1" x14ac:dyDescent="0.2">
      <c r="A15" s="619" t="s">
        <v>220</v>
      </c>
      <c r="B15" s="318" t="s">
        <v>20</v>
      </c>
      <c r="C15" s="24">
        <v>117</v>
      </c>
      <c r="D15" s="24">
        <v>86</v>
      </c>
      <c r="E15" s="24">
        <v>16</v>
      </c>
      <c r="F15" s="54">
        <v>15</v>
      </c>
      <c r="G15" s="129">
        <v>2</v>
      </c>
      <c r="H15" s="23"/>
      <c r="I15" s="24">
        <v>1</v>
      </c>
      <c r="J15" s="24"/>
      <c r="K15" s="24"/>
      <c r="L15" s="24"/>
      <c r="M15" s="24"/>
      <c r="N15" s="24"/>
      <c r="O15" s="24"/>
      <c r="P15" s="24"/>
      <c r="Q15" s="24">
        <v>1</v>
      </c>
      <c r="R15" s="24"/>
      <c r="S15" s="29"/>
    </row>
    <row r="16" spans="1:19" ht="18" customHeight="1" thickBot="1" x14ac:dyDescent="0.25">
      <c r="A16" s="619"/>
      <c r="B16" s="316" t="s">
        <v>21</v>
      </c>
      <c r="C16" s="187">
        <v>100</v>
      </c>
      <c r="D16" s="188">
        <f t="shared" ref="D16:S16" si="5">IF($C15=0,0%,(D15/$C15*100))</f>
        <v>73.504273504273513</v>
      </c>
      <c r="E16" s="188">
        <f t="shared" si="5"/>
        <v>13.675213675213676</v>
      </c>
      <c r="F16" s="189">
        <f t="shared" si="5"/>
        <v>12.820512820512819</v>
      </c>
      <c r="G16" s="190">
        <f t="shared" si="5"/>
        <v>1.7094017094017095</v>
      </c>
      <c r="H16" s="191">
        <f t="shared" si="5"/>
        <v>0</v>
      </c>
      <c r="I16" s="192">
        <f t="shared" si="5"/>
        <v>0.85470085470085477</v>
      </c>
      <c r="J16" s="192">
        <f t="shared" si="5"/>
        <v>0</v>
      </c>
      <c r="K16" s="192">
        <f t="shared" si="5"/>
        <v>0</v>
      </c>
      <c r="L16" s="192">
        <f t="shared" si="5"/>
        <v>0</v>
      </c>
      <c r="M16" s="192">
        <f t="shared" si="5"/>
        <v>0</v>
      </c>
      <c r="N16" s="192">
        <f t="shared" si="5"/>
        <v>0</v>
      </c>
      <c r="O16" s="192">
        <f t="shared" si="5"/>
        <v>0</v>
      </c>
      <c r="P16" s="192">
        <f t="shared" si="5"/>
        <v>0</v>
      </c>
      <c r="Q16" s="192">
        <f t="shared" si="5"/>
        <v>0.85470085470085477</v>
      </c>
      <c r="R16" s="192">
        <f t="shared" si="5"/>
        <v>0</v>
      </c>
      <c r="S16" s="193">
        <f t="shared" si="5"/>
        <v>0</v>
      </c>
    </row>
    <row r="17" spans="1:19" ht="27" customHeight="1" thickBot="1" x14ac:dyDescent="0.25">
      <c r="A17" s="628" t="s">
        <v>169</v>
      </c>
      <c r="B17" s="629"/>
      <c r="C17" s="629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30"/>
    </row>
    <row r="18" spans="1:19" s="1" customFormat="1" ht="18" customHeight="1" thickBot="1" x14ac:dyDescent="0.25">
      <c r="A18" s="411" t="s">
        <v>29</v>
      </c>
      <c r="B18" s="306" t="s">
        <v>20</v>
      </c>
      <c r="C18" s="70">
        <v>10</v>
      </c>
      <c r="D18" s="87" t="s">
        <v>30</v>
      </c>
      <c r="E18" s="88" t="s">
        <v>30</v>
      </c>
      <c r="F18" s="89" t="s">
        <v>30</v>
      </c>
      <c r="G18" s="90" t="s">
        <v>30</v>
      </c>
      <c r="H18" s="87" t="s">
        <v>30</v>
      </c>
      <c r="I18" s="88" t="s">
        <v>30</v>
      </c>
      <c r="J18" s="88" t="s">
        <v>30</v>
      </c>
      <c r="K18" s="88" t="s">
        <v>30</v>
      </c>
      <c r="L18" s="88" t="s">
        <v>30</v>
      </c>
      <c r="M18" s="88" t="s">
        <v>30</v>
      </c>
      <c r="N18" s="88" t="s">
        <v>30</v>
      </c>
      <c r="O18" s="88" t="s">
        <v>30</v>
      </c>
      <c r="P18" s="88" t="s">
        <v>30</v>
      </c>
      <c r="Q18" s="88" t="s">
        <v>30</v>
      </c>
      <c r="R18" s="88" t="s">
        <v>30</v>
      </c>
      <c r="S18" s="91" t="s">
        <v>30</v>
      </c>
    </row>
    <row r="19" spans="1:19" s="1" customFormat="1" ht="18" customHeight="1" x14ac:dyDescent="0.2">
      <c r="A19" s="631" t="s">
        <v>170</v>
      </c>
      <c r="B19" s="375" t="s">
        <v>31</v>
      </c>
      <c r="C19" s="377">
        <v>428</v>
      </c>
      <c r="D19" s="377">
        <v>121</v>
      </c>
      <c r="E19" s="378">
        <v>295</v>
      </c>
      <c r="F19" s="377">
        <v>12</v>
      </c>
      <c r="G19" s="377">
        <v>4</v>
      </c>
      <c r="H19" s="377">
        <v>1</v>
      </c>
      <c r="I19" s="377">
        <v>2</v>
      </c>
      <c r="J19" s="377"/>
      <c r="K19" s="377"/>
      <c r="L19" s="377"/>
      <c r="M19" s="377"/>
      <c r="N19" s="377"/>
      <c r="O19" s="377"/>
      <c r="P19" s="377"/>
      <c r="Q19" s="377">
        <v>1</v>
      </c>
      <c r="R19" s="377"/>
      <c r="S19" s="378"/>
    </row>
    <row r="20" spans="1:19" ht="18" customHeight="1" thickBot="1" x14ac:dyDescent="0.25">
      <c r="A20" s="632"/>
      <c r="B20" s="376" t="s">
        <v>21</v>
      </c>
      <c r="C20" s="374">
        <v>100</v>
      </c>
      <c r="D20" s="372">
        <f t="shared" ref="D20:S20" si="6">IF($C19=0,0%,(D19/$C19*100))</f>
        <v>28.271028037383179</v>
      </c>
      <c r="E20" s="373">
        <f t="shared" si="6"/>
        <v>68.925233644859816</v>
      </c>
      <c r="F20" s="372">
        <f t="shared" si="6"/>
        <v>2.8037383177570092</v>
      </c>
      <c r="G20" s="372">
        <f t="shared" si="6"/>
        <v>0.93457943925233633</v>
      </c>
      <c r="H20" s="372">
        <f t="shared" si="6"/>
        <v>0.23364485981308408</v>
      </c>
      <c r="I20" s="372">
        <f t="shared" si="6"/>
        <v>0.46728971962616817</v>
      </c>
      <c r="J20" s="372">
        <f t="shared" si="6"/>
        <v>0</v>
      </c>
      <c r="K20" s="372">
        <f t="shared" si="6"/>
        <v>0</v>
      </c>
      <c r="L20" s="372">
        <f t="shared" si="6"/>
        <v>0</v>
      </c>
      <c r="M20" s="372">
        <f t="shared" si="6"/>
        <v>0</v>
      </c>
      <c r="N20" s="372">
        <f t="shared" si="6"/>
        <v>0</v>
      </c>
      <c r="O20" s="372">
        <f t="shared" si="6"/>
        <v>0</v>
      </c>
      <c r="P20" s="372">
        <f t="shared" si="6"/>
        <v>0</v>
      </c>
      <c r="Q20" s="372">
        <f t="shared" si="6"/>
        <v>0.23364485981308408</v>
      </c>
      <c r="R20" s="372">
        <f t="shared" si="6"/>
        <v>0</v>
      </c>
      <c r="S20" s="373">
        <f t="shared" si="6"/>
        <v>0</v>
      </c>
    </row>
    <row r="21" spans="1:19" ht="18" customHeight="1" x14ac:dyDescent="0.2">
      <c r="A21" s="631" t="s">
        <v>171</v>
      </c>
      <c r="B21" s="313" t="s">
        <v>20</v>
      </c>
      <c r="C21" s="24">
        <v>287</v>
      </c>
      <c r="D21" s="24">
        <v>62</v>
      </c>
      <c r="E21" s="24">
        <v>216</v>
      </c>
      <c r="F21" s="54">
        <v>9</v>
      </c>
      <c r="G21" s="129">
        <v>4</v>
      </c>
      <c r="H21" s="23">
        <v>1</v>
      </c>
      <c r="I21" s="24">
        <v>2</v>
      </c>
      <c r="J21" s="24"/>
      <c r="K21" s="24"/>
      <c r="L21" s="24"/>
      <c r="M21" s="24"/>
      <c r="N21" s="24"/>
      <c r="O21" s="24"/>
      <c r="P21" s="24"/>
      <c r="Q21" s="24">
        <v>1</v>
      </c>
      <c r="R21" s="24"/>
      <c r="S21" s="29"/>
    </row>
    <row r="22" spans="1:19" ht="18" customHeight="1" thickBot="1" x14ac:dyDescent="0.25">
      <c r="A22" s="632"/>
      <c r="B22" s="312" t="s">
        <v>21</v>
      </c>
      <c r="C22" s="187">
        <v>100</v>
      </c>
      <c r="D22" s="188">
        <f t="shared" ref="D22:S22" si="7">IF($C21=0,0%,(D21/$C21*100))</f>
        <v>21.602787456445995</v>
      </c>
      <c r="E22" s="188">
        <f t="shared" si="7"/>
        <v>75.261324041811847</v>
      </c>
      <c r="F22" s="189">
        <f t="shared" si="7"/>
        <v>3.1358885017421603</v>
      </c>
      <c r="G22" s="190">
        <f t="shared" si="7"/>
        <v>1.3937282229965158</v>
      </c>
      <c r="H22" s="191">
        <f t="shared" si="7"/>
        <v>0.34843205574912894</v>
      </c>
      <c r="I22" s="192">
        <f t="shared" si="7"/>
        <v>0.69686411149825789</v>
      </c>
      <c r="J22" s="192">
        <f t="shared" si="7"/>
        <v>0</v>
      </c>
      <c r="K22" s="192">
        <f t="shared" si="7"/>
        <v>0</v>
      </c>
      <c r="L22" s="192">
        <f t="shared" si="7"/>
        <v>0</v>
      </c>
      <c r="M22" s="192">
        <f t="shared" si="7"/>
        <v>0</v>
      </c>
      <c r="N22" s="192">
        <f t="shared" si="7"/>
        <v>0</v>
      </c>
      <c r="O22" s="192">
        <f t="shared" si="7"/>
        <v>0</v>
      </c>
      <c r="P22" s="192">
        <f t="shared" si="7"/>
        <v>0</v>
      </c>
      <c r="Q22" s="192">
        <f t="shared" si="7"/>
        <v>0.34843205574912894</v>
      </c>
      <c r="R22" s="192">
        <f t="shared" si="7"/>
        <v>0</v>
      </c>
      <c r="S22" s="193">
        <f t="shared" si="7"/>
        <v>0</v>
      </c>
    </row>
    <row r="23" spans="1:19" ht="18" customHeight="1" x14ac:dyDescent="0.2">
      <c r="A23" s="633" t="s">
        <v>103</v>
      </c>
      <c r="B23" s="311" t="s">
        <v>20</v>
      </c>
      <c r="C23" s="24">
        <v>269</v>
      </c>
      <c r="D23" s="24">
        <v>54</v>
      </c>
      <c r="E23" s="24">
        <v>206</v>
      </c>
      <c r="F23" s="54">
        <v>9</v>
      </c>
      <c r="G23" s="129">
        <v>4</v>
      </c>
      <c r="H23" s="23">
        <v>1</v>
      </c>
      <c r="I23" s="24">
        <v>2</v>
      </c>
      <c r="J23" s="24"/>
      <c r="K23" s="24"/>
      <c r="L23" s="24"/>
      <c r="M23" s="24"/>
      <c r="N23" s="24"/>
      <c r="O23" s="24"/>
      <c r="P23" s="24"/>
      <c r="Q23" s="24">
        <v>1</v>
      </c>
      <c r="R23" s="24"/>
      <c r="S23" s="29"/>
    </row>
    <row r="24" spans="1:19" ht="18" customHeight="1" thickBot="1" x14ac:dyDescent="0.25">
      <c r="A24" s="634"/>
      <c r="B24" s="312" t="s">
        <v>21</v>
      </c>
      <c r="C24" s="187">
        <v>100</v>
      </c>
      <c r="D24" s="188">
        <f t="shared" ref="D24:S24" si="8">IF($C23=0,0%,(D23/$C23*100))</f>
        <v>20.074349442379184</v>
      </c>
      <c r="E24" s="188">
        <f t="shared" si="8"/>
        <v>76.579925650557627</v>
      </c>
      <c r="F24" s="189">
        <f t="shared" si="8"/>
        <v>3.3457249070631967</v>
      </c>
      <c r="G24" s="190">
        <f t="shared" si="8"/>
        <v>1.486988847583643</v>
      </c>
      <c r="H24" s="191">
        <f t="shared" si="8"/>
        <v>0.37174721189591076</v>
      </c>
      <c r="I24" s="192">
        <f t="shared" si="8"/>
        <v>0.74349442379182151</v>
      </c>
      <c r="J24" s="192">
        <f t="shared" si="8"/>
        <v>0</v>
      </c>
      <c r="K24" s="192">
        <f t="shared" si="8"/>
        <v>0</v>
      </c>
      <c r="L24" s="192">
        <f t="shared" si="8"/>
        <v>0</v>
      </c>
      <c r="M24" s="192">
        <f t="shared" si="8"/>
        <v>0</v>
      </c>
      <c r="N24" s="192">
        <f t="shared" si="8"/>
        <v>0</v>
      </c>
      <c r="O24" s="192">
        <f t="shared" si="8"/>
        <v>0</v>
      </c>
      <c r="P24" s="192">
        <f t="shared" si="8"/>
        <v>0</v>
      </c>
      <c r="Q24" s="192">
        <f t="shared" si="8"/>
        <v>0.37174721189591076</v>
      </c>
      <c r="R24" s="192">
        <f t="shared" si="8"/>
        <v>0</v>
      </c>
      <c r="S24" s="193">
        <f t="shared" si="8"/>
        <v>0</v>
      </c>
    </row>
    <row r="25" spans="1:19" ht="18" customHeight="1" x14ac:dyDescent="0.2">
      <c r="A25" s="635" t="s">
        <v>172</v>
      </c>
      <c r="B25" s="311" t="s">
        <v>20</v>
      </c>
      <c r="C25" s="24">
        <v>25</v>
      </c>
      <c r="D25" s="24">
        <v>7</v>
      </c>
      <c r="E25" s="24">
        <v>17</v>
      </c>
      <c r="F25" s="54">
        <v>1</v>
      </c>
      <c r="G25" s="129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9"/>
    </row>
    <row r="26" spans="1:19" ht="18" customHeight="1" thickBot="1" x14ac:dyDescent="0.25">
      <c r="A26" s="636"/>
      <c r="B26" s="312" t="s">
        <v>21</v>
      </c>
      <c r="C26" s="187">
        <v>100</v>
      </c>
      <c r="D26" s="188">
        <f t="shared" ref="D26:S26" si="9">IF($C25=0,0%,(D25/$C25*100))</f>
        <v>28.000000000000004</v>
      </c>
      <c r="E26" s="188">
        <f t="shared" si="9"/>
        <v>68</v>
      </c>
      <c r="F26" s="189">
        <f t="shared" si="9"/>
        <v>4</v>
      </c>
      <c r="G26" s="190">
        <f t="shared" si="9"/>
        <v>0</v>
      </c>
      <c r="H26" s="191">
        <f t="shared" si="9"/>
        <v>0</v>
      </c>
      <c r="I26" s="192">
        <f t="shared" si="9"/>
        <v>0</v>
      </c>
      <c r="J26" s="192">
        <f t="shared" si="9"/>
        <v>0</v>
      </c>
      <c r="K26" s="192">
        <f t="shared" si="9"/>
        <v>0</v>
      </c>
      <c r="L26" s="192">
        <f t="shared" si="9"/>
        <v>0</v>
      </c>
      <c r="M26" s="192">
        <f t="shared" si="9"/>
        <v>0</v>
      </c>
      <c r="N26" s="192">
        <f t="shared" si="9"/>
        <v>0</v>
      </c>
      <c r="O26" s="192">
        <f t="shared" si="9"/>
        <v>0</v>
      </c>
      <c r="P26" s="192">
        <f t="shared" si="9"/>
        <v>0</v>
      </c>
      <c r="Q26" s="192">
        <f t="shared" si="9"/>
        <v>0</v>
      </c>
      <c r="R26" s="192">
        <f t="shared" si="9"/>
        <v>0</v>
      </c>
      <c r="S26" s="193">
        <f t="shared" si="9"/>
        <v>0</v>
      </c>
    </row>
    <row r="27" spans="1:19" ht="27" customHeight="1" thickBot="1" x14ac:dyDescent="0.25">
      <c r="A27" s="637" t="s">
        <v>173</v>
      </c>
      <c r="B27" s="638"/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638"/>
      <c r="S27" s="639"/>
    </row>
    <row r="28" spans="1:19" s="1" customFormat="1" ht="18" customHeight="1" thickBot="1" x14ac:dyDescent="0.25">
      <c r="A28" s="408" t="s">
        <v>29</v>
      </c>
      <c r="B28" s="314" t="s">
        <v>20</v>
      </c>
      <c r="C28" s="30">
        <v>3</v>
      </c>
      <c r="D28" s="92" t="s">
        <v>30</v>
      </c>
      <c r="E28" s="92" t="s">
        <v>30</v>
      </c>
      <c r="F28" s="92" t="s">
        <v>30</v>
      </c>
      <c r="G28" s="92" t="s">
        <v>30</v>
      </c>
      <c r="H28" s="92" t="s">
        <v>30</v>
      </c>
      <c r="I28" s="92" t="s">
        <v>30</v>
      </c>
      <c r="J28" s="92" t="s">
        <v>30</v>
      </c>
      <c r="K28" s="92" t="s">
        <v>30</v>
      </c>
      <c r="L28" s="92" t="s">
        <v>30</v>
      </c>
      <c r="M28" s="92" t="s">
        <v>30</v>
      </c>
      <c r="N28" s="92" t="s">
        <v>30</v>
      </c>
      <c r="O28" s="92" t="s">
        <v>30</v>
      </c>
      <c r="P28" s="92" t="s">
        <v>30</v>
      </c>
      <c r="Q28" s="92" t="s">
        <v>30</v>
      </c>
      <c r="R28" s="92" t="s">
        <v>30</v>
      </c>
      <c r="S28" s="93" t="s">
        <v>30</v>
      </c>
    </row>
    <row r="29" spans="1:19" ht="18" customHeight="1" x14ac:dyDescent="0.2">
      <c r="A29" s="631" t="s">
        <v>170</v>
      </c>
      <c r="B29" s="307" t="s">
        <v>20</v>
      </c>
      <c r="C29" s="24">
        <v>683</v>
      </c>
      <c r="D29" s="24">
        <v>289</v>
      </c>
      <c r="E29" s="24">
        <v>375</v>
      </c>
      <c r="F29" s="54">
        <v>19</v>
      </c>
      <c r="G29" s="129">
        <v>9</v>
      </c>
      <c r="H29" s="23">
        <v>2</v>
      </c>
      <c r="I29" s="24">
        <v>2</v>
      </c>
      <c r="J29" s="24"/>
      <c r="K29" s="24"/>
      <c r="L29" s="24"/>
      <c r="M29" s="24"/>
      <c r="N29" s="24"/>
      <c r="O29" s="24">
        <v>2</v>
      </c>
      <c r="P29" s="24"/>
      <c r="Q29" s="24">
        <v>3</v>
      </c>
      <c r="R29" s="24"/>
      <c r="S29" s="29"/>
    </row>
    <row r="30" spans="1:19" ht="18" customHeight="1" thickBot="1" x14ac:dyDescent="0.25">
      <c r="A30" s="632"/>
      <c r="B30" s="308" t="s">
        <v>21</v>
      </c>
      <c r="C30" s="187">
        <v>100</v>
      </c>
      <c r="D30" s="188">
        <f t="shared" ref="D30:S30" si="10">IF($C29=0,0%,(D29/$C29*100))</f>
        <v>42.313323572474374</v>
      </c>
      <c r="E30" s="188">
        <f t="shared" si="10"/>
        <v>54.904831625183014</v>
      </c>
      <c r="F30" s="189">
        <f t="shared" si="10"/>
        <v>2.7818448023426061</v>
      </c>
      <c r="G30" s="190">
        <f t="shared" si="10"/>
        <v>1.3177159590043925</v>
      </c>
      <c r="H30" s="191">
        <f t="shared" si="10"/>
        <v>0.29282576866764276</v>
      </c>
      <c r="I30" s="192">
        <f t="shared" si="10"/>
        <v>0.29282576866764276</v>
      </c>
      <c r="J30" s="192">
        <f t="shared" si="10"/>
        <v>0</v>
      </c>
      <c r="K30" s="192">
        <f t="shared" si="10"/>
        <v>0</v>
      </c>
      <c r="L30" s="192">
        <f t="shared" si="10"/>
        <v>0</v>
      </c>
      <c r="M30" s="192">
        <f t="shared" si="10"/>
        <v>0</v>
      </c>
      <c r="N30" s="192">
        <f t="shared" si="10"/>
        <v>0</v>
      </c>
      <c r="O30" s="192">
        <f t="shared" si="10"/>
        <v>0.29282576866764276</v>
      </c>
      <c r="P30" s="192">
        <f t="shared" si="10"/>
        <v>0</v>
      </c>
      <c r="Q30" s="192">
        <f t="shared" si="10"/>
        <v>0.43923865300146414</v>
      </c>
      <c r="R30" s="192">
        <f t="shared" si="10"/>
        <v>0</v>
      </c>
      <c r="S30" s="193">
        <f t="shared" si="10"/>
        <v>0</v>
      </c>
    </row>
    <row r="31" spans="1:19" ht="18" customHeight="1" x14ac:dyDescent="0.2">
      <c r="A31" s="631" t="s">
        <v>171</v>
      </c>
      <c r="B31" s="309" t="s">
        <v>31</v>
      </c>
      <c r="C31" s="24">
        <v>630</v>
      </c>
      <c r="D31" s="24">
        <v>261</v>
      </c>
      <c r="E31" s="24">
        <v>352</v>
      </c>
      <c r="F31" s="54">
        <v>17</v>
      </c>
      <c r="G31" s="129">
        <v>8</v>
      </c>
      <c r="H31" s="23">
        <v>2</v>
      </c>
      <c r="I31" s="24">
        <v>2</v>
      </c>
      <c r="J31" s="24"/>
      <c r="K31" s="24"/>
      <c r="L31" s="24"/>
      <c r="M31" s="24"/>
      <c r="N31" s="24"/>
      <c r="O31" s="24">
        <v>2</v>
      </c>
      <c r="P31" s="24"/>
      <c r="Q31" s="24">
        <v>2</v>
      </c>
      <c r="R31" s="24"/>
      <c r="S31" s="29"/>
    </row>
    <row r="32" spans="1:19" ht="18" customHeight="1" thickBot="1" x14ac:dyDescent="0.25">
      <c r="A32" s="632"/>
      <c r="B32" s="310" t="s">
        <v>21</v>
      </c>
      <c r="C32" s="187">
        <v>100</v>
      </c>
      <c r="D32" s="188">
        <f t="shared" ref="D32:S32" si="11">IF($C31=0,0%,(D31/$C31*100))</f>
        <v>41.428571428571431</v>
      </c>
      <c r="E32" s="188">
        <f t="shared" si="11"/>
        <v>55.873015873015873</v>
      </c>
      <c r="F32" s="189">
        <f t="shared" si="11"/>
        <v>2.6984126984126986</v>
      </c>
      <c r="G32" s="190">
        <f t="shared" si="11"/>
        <v>1.2698412698412698</v>
      </c>
      <c r="H32" s="191">
        <f t="shared" si="11"/>
        <v>0.31746031746031744</v>
      </c>
      <c r="I32" s="192">
        <f t="shared" si="11"/>
        <v>0.31746031746031744</v>
      </c>
      <c r="J32" s="192">
        <f t="shared" si="11"/>
        <v>0</v>
      </c>
      <c r="K32" s="192">
        <f t="shared" si="11"/>
        <v>0</v>
      </c>
      <c r="L32" s="192">
        <f t="shared" si="11"/>
        <v>0</v>
      </c>
      <c r="M32" s="192">
        <f t="shared" si="11"/>
        <v>0</v>
      </c>
      <c r="N32" s="192">
        <f t="shared" si="11"/>
        <v>0</v>
      </c>
      <c r="O32" s="192">
        <f t="shared" si="11"/>
        <v>0.31746031746031744</v>
      </c>
      <c r="P32" s="192">
        <f t="shared" si="11"/>
        <v>0</v>
      </c>
      <c r="Q32" s="192">
        <f t="shared" si="11"/>
        <v>0.31746031746031744</v>
      </c>
      <c r="R32" s="192">
        <f t="shared" si="11"/>
        <v>0</v>
      </c>
      <c r="S32" s="193">
        <f t="shared" si="11"/>
        <v>0</v>
      </c>
    </row>
    <row r="33" spans="1:19" ht="18" customHeight="1" x14ac:dyDescent="0.2">
      <c r="A33" s="633" t="s">
        <v>103</v>
      </c>
      <c r="B33" s="311" t="s">
        <v>20</v>
      </c>
      <c r="C33" s="24">
        <v>99</v>
      </c>
      <c r="D33" s="24">
        <v>21</v>
      </c>
      <c r="E33" s="24">
        <v>73</v>
      </c>
      <c r="F33" s="54">
        <v>5</v>
      </c>
      <c r="G33" s="129">
        <v>4</v>
      </c>
      <c r="H33" s="23"/>
      <c r="I33" s="24">
        <v>2</v>
      </c>
      <c r="J33" s="24"/>
      <c r="K33" s="24"/>
      <c r="L33" s="24"/>
      <c r="M33" s="24"/>
      <c r="N33" s="24"/>
      <c r="O33" s="24"/>
      <c r="P33" s="24"/>
      <c r="Q33" s="24">
        <v>2</v>
      </c>
      <c r="R33" s="24"/>
      <c r="S33" s="29"/>
    </row>
    <row r="34" spans="1:19" ht="18" customHeight="1" thickBot="1" x14ac:dyDescent="0.25">
      <c r="A34" s="634"/>
      <c r="B34" s="312" t="s">
        <v>21</v>
      </c>
      <c r="C34" s="187">
        <v>100</v>
      </c>
      <c r="D34" s="188">
        <f t="shared" ref="D34:S34" si="12">IF($C33=0,0%,(D33/$C33*100))</f>
        <v>21.212121212121211</v>
      </c>
      <c r="E34" s="188">
        <f t="shared" si="12"/>
        <v>73.73737373737373</v>
      </c>
      <c r="F34" s="189">
        <f t="shared" si="12"/>
        <v>5.0505050505050502</v>
      </c>
      <c r="G34" s="190">
        <f t="shared" si="12"/>
        <v>4.0404040404040407</v>
      </c>
      <c r="H34" s="191">
        <f t="shared" si="12"/>
        <v>0</v>
      </c>
      <c r="I34" s="192">
        <f t="shared" si="12"/>
        <v>2.0202020202020203</v>
      </c>
      <c r="J34" s="192">
        <f t="shared" si="12"/>
        <v>0</v>
      </c>
      <c r="K34" s="192">
        <f t="shared" si="12"/>
        <v>0</v>
      </c>
      <c r="L34" s="192">
        <f t="shared" si="12"/>
        <v>0</v>
      </c>
      <c r="M34" s="192">
        <f t="shared" si="12"/>
        <v>0</v>
      </c>
      <c r="N34" s="192">
        <f t="shared" si="12"/>
        <v>0</v>
      </c>
      <c r="O34" s="192">
        <f t="shared" si="12"/>
        <v>0</v>
      </c>
      <c r="P34" s="192">
        <f t="shared" si="12"/>
        <v>0</v>
      </c>
      <c r="Q34" s="192">
        <f t="shared" si="12"/>
        <v>2.0202020202020203</v>
      </c>
      <c r="R34" s="192">
        <f t="shared" si="12"/>
        <v>0</v>
      </c>
      <c r="S34" s="193">
        <f t="shared" si="12"/>
        <v>0</v>
      </c>
    </row>
    <row r="35" spans="1:19" ht="18" customHeight="1" thickBot="1" x14ac:dyDescent="0.25">
      <c r="A35" s="626" t="s">
        <v>172</v>
      </c>
      <c r="B35" s="311" t="s">
        <v>20</v>
      </c>
      <c r="C35" s="24"/>
      <c r="D35" s="24"/>
      <c r="E35" s="24"/>
      <c r="F35" s="54"/>
      <c r="G35" s="129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9"/>
    </row>
    <row r="36" spans="1:19" ht="18" customHeight="1" thickBot="1" x14ac:dyDescent="0.25">
      <c r="A36" s="627"/>
      <c r="B36" s="312" t="s">
        <v>21</v>
      </c>
      <c r="C36" s="187">
        <v>100</v>
      </c>
      <c r="D36" s="188">
        <f t="shared" ref="D36:S36" si="13">IF($C35=0,0%,(D35/$C35*100))</f>
        <v>0</v>
      </c>
      <c r="E36" s="188">
        <f t="shared" si="13"/>
        <v>0</v>
      </c>
      <c r="F36" s="189">
        <f t="shared" si="13"/>
        <v>0</v>
      </c>
      <c r="G36" s="190">
        <f t="shared" si="13"/>
        <v>0</v>
      </c>
      <c r="H36" s="191">
        <f t="shared" si="13"/>
        <v>0</v>
      </c>
      <c r="I36" s="192">
        <f t="shared" si="13"/>
        <v>0</v>
      </c>
      <c r="J36" s="192">
        <f t="shared" si="13"/>
        <v>0</v>
      </c>
      <c r="K36" s="192">
        <f t="shared" si="13"/>
        <v>0</v>
      </c>
      <c r="L36" s="192">
        <f t="shared" si="13"/>
        <v>0</v>
      </c>
      <c r="M36" s="192">
        <f t="shared" si="13"/>
        <v>0</v>
      </c>
      <c r="N36" s="192">
        <f t="shared" si="13"/>
        <v>0</v>
      </c>
      <c r="O36" s="192">
        <f t="shared" si="13"/>
        <v>0</v>
      </c>
      <c r="P36" s="192">
        <f t="shared" si="13"/>
        <v>0</v>
      </c>
      <c r="Q36" s="192">
        <f t="shared" si="13"/>
        <v>0</v>
      </c>
      <c r="R36" s="192">
        <f t="shared" si="13"/>
        <v>0</v>
      </c>
      <c r="S36" s="193">
        <f t="shared" si="13"/>
        <v>0</v>
      </c>
    </row>
    <row r="37" spans="1:19" ht="13.5" thickTop="1" x14ac:dyDescent="0.2"/>
  </sheetData>
  <mergeCells count="19">
    <mergeCell ref="A35:A36"/>
    <mergeCell ref="A17:S17"/>
    <mergeCell ref="A19:A20"/>
    <mergeCell ref="A21:A22"/>
    <mergeCell ref="A23:A24"/>
    <mergeCell ref="A25:A26"/>
    <mergeCell ref="A27:S27"/>
    <mergeCell ref="A29:A30"/>
    <mergeCell ref="A31:A32"/>
    <mergeCell ref="A33:A34"/>
    <mergeCell ref="A11:A12"/>
    <mergeCell ref="A13:A14"/>
    <mergeCell ref="A15:A16"/>
    <mergeCell ref="A1:S2"/>
    <mergeCell ref="A3:B3"/>
    <mergeCell ref="H4:S4"/>
    <mergeCell ref="A5:A6"/>
    <mergeCell ref="A7:A8"/>
    <mergeCell ref="A9:A10"/>
  </mergeCells>
  <printOptions horizontalCentered="1"/>
  <pageMargins left="0.25" right="0.25" top="0.25" bottom="0.25" header="0" footer="0.5"/>
  <pageSetup scale="5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32"/>
  <sheetViews>
    <sheetView zoomScaleNormal="100" zoomScaleSheetLayoutView="100" workbookViewId="0">
      <selection sqref="A1:S2"/>
    </sheetView>
  </sheetViews>
  <sheetFormatPr defaultColWidth="8.85546875" defaultRowHeight="12.75" x14ac:dyDescent="0.2"/>
  <cols>
    <col min="1" max="1" width="20.7109375" style="3" customWidth="1"/>
    <col min="2" max="2" width="4" style="16" customWidth="1"/>
    <col min="3" max="3" width="6.42578125" style="3" customWidth="1"/>
    <col min="4" max="4" width="8.7109375" style="3" customWidth="1"/>
    <col min="5" max="5" width="10.7109375" style="3" customWidth="1"/>
    <col min="6" max="6" width="10" style="3" customWidth="1"/>
    <col min="7" max="7" width="9.85546875" style="3" customWidth="1"/>
    <col min="8" max="8" width="13.140625" style="3" customWidth="1"/>
    <col min="9" max="9" width="9.7109375" style="3" customWidth="1"/>
    <col min="10" max="10" width="10.42578125" style="3" customWidth="1"/>
    <col min="11" max="11" width="11" style="3" customWidth="1"/>
    <col min="12" max="13" width="10.5703125" style="3" customWidth="1"/>
    <col min="14" max="14" width="11" style="3" customWidth="1"/>
    <col min="15" max="15" width="8.85546875" style="3" customWidth="1"/>
    <col min="16" max="16" width="10" style="3" customWidth="1"/>
    <col min="17" max="17" width="9.7109375" style="3" customWidth="1"/>
    <col min="18" max="18" width="10.42578125" style="3" customWidth="1"/>
    <col min="19" max="19" width="12.5703125" style="3" customWidth="1"/>
  </cols>
  <sheetData>
    <row r="1" spans="1:19" ht="18" customHeight="1" thickTop="1" x14ac:dyDescent="0.2">
      <c r="A1" s="620" t="s">
        <v>223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62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622" t="s">
        <v>67</v>
      </c>
      <c r="B3" s="623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6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212" t="s">
        <v>17</v>
      </c>
    </row>
    <row r="4" spans="1:19" s="1" customFormat="1" ht="18" customHeight="1" thickTop="1" thickBot="1" x14ac:dyDescent="0.25">
      <c r="A4" s="37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ht="18" customHeight="1" thickTop="1" x14ac:dyDescent="0.2">
      <c r="A5" s="624" t="s">
        <v>195</v>
      </c>
      <c r="B5" s="315" t="s">
        <v>20</v>
      </c>
      <c r="C5" s="398">
        <v>41</v>
      </c>
      <c r="D5" s="398">
        <v>31</v>
      </c>
      <c r="E5" s="398">
        <v>7</v>
      </c>
      <c r="F5" s="399">
        <v>3</v>
      </c>
      <c r="G5" s="400">
        <v>1</v>
      </c>
      <c r="H5" s="401"/>
      <c r="I5" s="398"/>
      <c r="J5" s="398"/>
      <c r="K5" s="398"/>
      <c r="L5" s="398"/>
      <c r="M5" s="398"/>
      <c r="N5" s="398"/>
      <c r="O5" s="398"/>
      <c r="P5" s="398"/>
      <c r="Q5" s="398">
        <v>1</v>
      </c>
      <c r="R5" s="398"/>
      <c r="S5" s="402"/>
    </row>
    <row r="6" spans="1:19" ht="18" customHeight="1" x14ac:dyDescent="0.2">
      <c r="A6" s="625"/>
      <c r="B6" s="316" t="s">
        <v>21</v>
      </c>
      <c r="C6" s="194">
        <v>100</v>
      </c>
      <c r="D6" s="195">
        <f t="shared" ref="D6:S6" si="0">IF($C5=0,0%,(D5/$C5*100))</f>
        <v>75.609756097560975</v>
      </c>
      <c r="E6" s="195">
        <f t="shared" si="0"/>
        <v>17.073170731707318</v>
      </c>
      <c r="F6" s="196">
        <f t="shared" si="0"/>
        <v>7.3170731707317067</v>
      </c>
      <c r="G6" s="197">
        <f t="shared" si="0"/>
        <v>2.4390243902439024</v>
      </c>
      <c r="H6" s="198">
        <f t="shared" si="0"/>
        <v>0</v>
      </c>
      <c r="I6" s="199">
        <f t="shared" si="0"/>
        <v>0</v>
      </c>
      <c r="J6" s="199">
        <f t="shared" si="0"/>
        <v>0</v>
      </c>
      <c r="K6" s="199">
        <f t="shared" si="0"/>
        <v>0</v>
      </c>
      <c r="L6" s="199">
        <f t="shared" si="0"/>
        <v>0</v>
      </c>
      <c r="M6" s="199">
        <f t="shared" si="0"/>
        <v>0</v>
      </c>
      <c r="N6" s="199">
        <f t="shared" si="0"/>
        <v>0</v>
      </c>
      <c r="O6" s="199">
        <f t="shared" si="0"/>
        <v>0</v>
      </c>
      <c r="P6" s="199">
        <f t="shared" si="0"/>
        <v>0</v>
      </c>
      <c r="Q6" s="199">
        <f t="shared" si="0"/>
        <v>2.4390243902439024</v>
      </c>
      <c r="R6" s="199">
        <f t="shared" si="0"/>
        <v>0</v>
      </c>
      <c r="S6" s="200">
        <f t="shared" si="0"/>
        <v>0</v>
      </c>
    </row>
    <row r="7" spans="1:19" ht="18" customHeight="1" x14ac:dyDescent="0.2">
      <c r="A7" s="619" t="s">
        <v>224</v>
      </c>
      <c r="B7" s="317" t="s">
        <v>20</v>
      </c>
      <c r="C7" s="24">
        <v>15</v>
      </c>
      <c r="D7" s="24">
        <v>10</v>
      </c>
      <c r="E7" s="24">
        <v>4</v>
      </c>
      <c r="F7" s="54">
        <v>1</v>
      </c>
      <c r="G7" s="129">
        <v>1</v>
      </c>
      <c r="H7" s="23"/>
      <c r="I7" s="24"/>
      <c r="J7" s="24"/>
      <c r="K7" s="24"/>
      <c r="L7" s="24"/>
      <c r="M7" s="24"/>
      <c r="N7" s="24"/>
      <c r="O7" s="24"/>
      <c r="P7" s="24"/>
      <c r="Q7" s="24">
        <v>1</v>
      </c>
      <c r="R7" s="24"/>
      <c r="S7" s="29"/>
    </row>
    <row r="8" spans="1:19" ht="18" customHeight="1" x14ac:dyDescent="0.2">
      <c r="A8" s="619"/>
      <c r="B8" s="316" t="s">
        <v>21</v>
      </c>
      <c r="C8" s="187">
        <v>100</v>
      </c>
      <c r="D8" s="188">
        <f t="shared" ref="D8:S8" si="1">IF($C7=0,0%,(D7/$C7*100))</f>
        <v>66.666666666666657</v>
      </c>
      <c r="E8" s="188">
        <f t="shared" si="1"/>
        <v>26.666666666666668</v>
      </c>
      <c r="F8" s="189">
        <f t="shared" si="1"/>
        <v>6.666666666666667</v>
      </c>
      <c r="G8" s="190">
        <f t="shared" si="1"/>
        <v>6.666666666666667</v>
      </c>
      <c r="H8" s="191">
        <f t="shared" si="1"/>
        <v>0</v>
      </c>
      <c r="I8" s="192">
        <f t="shared" si="1"/>
        <v>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2">
        <f t="shared" si="1"/>
        <v>6.666666666666667</v>
      </c>
      <c r="R8" s="192">
        <f t="shared" si="1"/>
        <v>0</v>
      </c>
      <c r="S8" s="193">
        <f t="shared" si="1"/>
        <v>0</v>
      </c>
    </row>
    <row r="9" spans="1:19" ht="18" customHeight="1" x14ac:dyDescent="0.2">
      <c r="A9" s="619" t="s">
        <v>200</v>
      </c>
      <c r="B9" s="317" t="s">
        <v>20</v>
      </c>
      <c r="C9" s="24">
        <v>4</v>
      </c>
      <c r="D9" s="24">
        <v>3</v>
      </c>
      <c r="E9" s="24">
        <v>1</v>
      </c>
      <c r="F9" s="54"/>
      <c r="G9" s="129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9"/>
    </row>
    <row r="10" spans="1:19" ht="18" customHeight="1" x14ac:dyDescent="0.2">
      <c r="A10" s="619"/>
      <c r="B10" s="316" t="s">
        <v>21</v>
      </c>
      <c r="C10" s="187">
        <v>100</v>
      </c>
      <c r="D10" s="188">
        <f t="shared" ref="D10:S10" si="2">IF($C9=0,0%,(D9/$C9*100))</f>
        <v>75</v>
      </c>
      <c r="E10" s="188">
        <f t="shared" si="2"/>
        <v>25</v>
      </c>
      <c r="F10" s="189">
        <f t="shared" si="2"/>
        <v>0</v>
      </c>
      <c r="G10" s="190">
        <f t="shared" si="2"/>
        <v>0</v>
      </c>
      <c r="H10" s="191">
        <f t="shared" si="2"/>
        <v>0</v>
      </c>
      <c r="I10" s="192">
        <f t="shared" si="2"/>
        <v>0</v>
      </c>
      <c r="J10" s="192">
        <f t="shared" si="2"/>
        <v>0</v>
      </c>
      <c r="K10" s="192">
        <f t="shared" si="2"/>
        <v>0</v>
      </c>
      <c r="L10" s="192">
        <f t="shared" si="2"/>
        <v>0</v>
      </c>
      <c r="M10" s="192">
        <f t="shared" si="2"/>
        <v>0</v>
      </c>
      <c r="N10" s="192">
        <f t="shared" si="2"/>
        <v>0</v>
      </c>
      <c r="O10" s="192">
        <f t="shared" si="2"/>
        <v>0</v>
      </c>
      <c r="P10" s="192">
        <f t="shared" si="2"/>
        <v>0</v>
      </c>
      <c r="Q10" s="192">
        <f t="shared" si="2"/>
        <v>0</v>
      </c>
      <c r="R10" s="192">
        <f t="shared" si="2"/>
        <v>0</v>
      </c>
      <c r="S10" s="193">
        <f t="shared" si="2"/>
        <v>0</v>
      </c>
    </row>
    <row r="11" spans="1:19" ht="18" customHeight="1" x14ac:dyDescent="0.2">
      <c r="A11" s="619" t="s">
        <v>201</v>
      </c>
      <c r="B11" s="317" t="s">
        <v>20</v>
      </c>
      <c r="C11" s="24">
        <v>22</v>
      </c>
      <c r="D11" s="24">
        <v>18</v>
      </c>
      <c r="E11" s="24">
        <v>2</v>
      </c>
      <c r="F11" s="54">
        <v>2</v>
      </c>
      <c r="G11" s="129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9"/>
    </row>
    <row r="12" spans="1:19" ht="18" customHeight="1" thickBot="1" x14ac:dyDescent="0.25">
      <c r="A12" s="619"/>
      <c r="B12" s="316" t="s">
        <v>21</v>
      </c>
      <c r="C12" s="187">
        <v>100</v>
      </c>
      <c r="D12" s="188">
        <f t="shared" ref="D12:S12" si="3">IF($C11=0,0%,(D11/$C11*100))</f>
        <v>81.818181818181827</v>
      </c>
      <c r="E12" s="188">
        <f t="shared" si="3"/>
        <v>9.0909090909090917</v>
      </c>
      <c r="F12" s="189">
        <f t="shared" si="3"/>
        <v>9.0909090909090917</v>
      </c>
      <c r="G12" s="190">
        <f t="shared" si="3"/>
        <v>0</v>
      </c>
      <c r="H12" s="191">
        <f t="shared" si="3"/>
        <v>0</v>
      </c>
      <c r="I12" s="192">
        <f t="shared" si="3"/>
        <v>0</v>
      </c>
      <c r="J12" s="192">
        <f t="shared" si="3"/>
        <v>0</v>
      </c>
      <c r="K12" s="192">
        <f t="shared" si="3"/>
        <v>0</v>
      </c>
      <c r="L12" s="192">
        <f t="shared" si="3"/>
        <v>0</v>
      </c>
      <c r="M12" s="192">
        <f t="shared" si="3"/>
        <v>0</v>
      </c>
      <c r="N12" s="192">
        <f t="shared" si="3"/>
        <v>0</v>
      </c>
      <c r="O12" s="192">
        <f t="shared" si="3"/>
        <v>0</v>
      </c>
      <c r="P12" s="192">
        <f t="shared" si="3"/>
        <v>0</v>
      </c>
      <c r="Q12" s="192">
        <f t="shared" si="3"/>
        <v>0</v>
      </c>
      <c r="R12" s="192">
        <f t="shared" si="3"/>
        <v>0</v>
      </c>
      <c r="S12" s="193">
        <f t="shared" si="3"/>
        <v>0</v>
      </c>
    </row>
    <row r="13" spans="1:19" ht="27" customHeight="1" thickBot="1" x14ac:dyDescent="0.25">
      <c r="A13" s="628" t="s">
        <v>174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30"/>
    </row>
    <row r="14" spans="1:19" s="1" customFormat="1" ht="18" customHeight="1" thickBot="1" x14ac:dyDescent="0.25">
      <c r="A14" s="411" t="s">
        <v>29</v>
      </c>
      <c r="B14" s="306" t="s">
        <v>20</v>
      </c>
      <c r="C14" s="70">
        <v>4</v>
      </c>
      <c r="D14" s="87" t="s">
        <v>30</v>
      </c>
      <c r="E14" s="88" t="s">
        <v>30</v>
      </c>
      <c r="F14" s="89" t="s">
        <v>30</v>
      </c>
      <c r="G14" s="90" t="s">
        <v>30</v>
      </c>
      <c r="H14" s="87" t="s">
        <v>30</v>
      </c>
      <c r="I14" s="88" t="s">
        <v>30</v>
      </c>
      <c r="J14" s="88" t="s">
        <v>30</v>
      </c>
      <c r="K14" s="88" t="s">
        <v>30</v>
      </c>
      <c r="L14" s="88" t="s">
        <v>30</v>
      </c>
      <c r="M14" s="88" t="s">
        <v>30</v>
      </c>
      <c r="N14" s="88" t="s">
        <v>30</v>
      </c>
      <c r="O14" s="88" t="s">
        <v>30</v>
      </c>
      <c r="P14" s="88" t="s">
        <v>30</v>
      </c>
      <c r="Q14" s="88" t="s">
        <v>30</v>
      </c>
      <c r="R14" s="88" t="s">
        <v>30</v>
      </c>
      <c r="S14" s="91" t="s">
        <v>30</v>
      </c>
    </row>
    <row r="15" spans="1:19" s="1" customFormat="1" ht="18" customHeight="1" x14ac:dyDescent="0.2">
      <c r="A15" s="631" t="s">
        <v>170</v>
      </c>
      <c r="B15" s="375" t="s">
        <v>31</v>
      </c>
      <c r="C15" s="377">
        <v>59</v>
      </c>
      <c r="D15" s="377">
        <v>11</v>
      </c>
      <c r="E15" s="378">
        <v>46</v>
      </c>
      <c r="F15" s="377">
        <v>2</v>
      </c>
      <c r="G15" s="377">
        <v>1</v>
      </c>
      <c r="H15" s="377"/>
      <c r="I15" s="377"/>
      <c r="J15" s="377"/>
      <c r="K15" s="377"/>
      <c r="L15" s="377"/>
      <c r="M15" s="377"/>
      <c r="N15" s="377"/>
      <c r="O15" s="377">
        <v>1</v>
      </c>
      <c r="P15" s="377"/>
      <c r="Q15" s="377"/>
      <c r="R15" s="377"/>
      <c r="S15" s="378"/>
    </row>
    <row r="16" spans="1:19" ht="18" customHeight="1" thickBot="1" x14ac:dyDescent="0.25">
      <c r="A16" s="632"/>
      <c r="B16" s="376" t="s">
        <v>21</v>
      </c>
      <c r="C16" s="374">
        <v>100</v>
      </c>
      <c r="D16" s="372">
        <f t="shared" ref="D16:S16" si="4">IF($C15=0,0%,(D15/$C15*100))</f>
        <v>18.64406779661017</v>
      </c>
      <c r="E16" s="373">
        <f t="shared" si="4"/>
        <v>77.966101694915253</v>
      </c>
      <c r="F16" s="372">
        <f t="shared" si="4"/>
        <v>3.3898305084745761</v>
      </c>
      <c r="G16" s="372">
        <f t="shared" si="4"/>
        <v>1.6949152542372881</v>
      </c>
      <c r="H16" s="372">
        <f t="shared" si="4"/>
        <v>0</v>
      </c>
      <c r="I16" s="372">
        <f t="shared" si="4"/>
        <v>0</v>
      </c>
      <c r="J16" s="372">
        <f t="shared" si="4"/>
        <v>0</v>
      </c>
      <c r="K16" s="372">
        <f t="shared" si="4"/>
        <v>0</v>
      </c>
      <c r="L16" s="372">
        <f t="shared" si="4"/>
        <v>0</v>
      </c>
      <c r="M16" s="372">
        <f t="shared" si="4"/>
        <v>0</v>
      </c>
      <c r="N16" s="372">
        <f t="shared" si="4"/>
        <v>0</v>
      </c>
      <c r="O16" s="372">
        <f t="shared" si="4"/>
        <v>1.6949152542372881</v>
      </c>
      <c r="P16" s="372">
        <f t="shared" si="4"/>
        <v>0</v>
      </c>
      <c r="Q16" s="372">
        <f t="shared" si="4"/>
        <v>0</v>
      </c>
      <c r="R16" s="372">
        <f t="shared" si="4"/>
        <v>0</v>
      </c>
      <c r="S16" s="373">
        <f t="shared" si="4"/>
        <v>0</v>
      </c>
    </row>
    <row r="17" spans="1:19" ht="18" customHeight="1" x14ac:dyDescent="0.2">
      <c r="A17" s="631" t="s">
        <v>171</v>
      </c>
      <c r="B17" s="313" t="s">
        <v>20</v>
      </c>
      <c r="C17" s="24">
        <v>15</v>
      </c>
      <c r="D17" s="24">
        <v>1</v>
      </c>
      <c r="E17" s="24">
        <v>14</v>
      </c>
      <c r="F17" s="54"/>
      <c r="G17" s="129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9"/>
    </row>
    <row r="18" spans="1:19" ht="18" customHeight="1" thickBot="1" x14ac:dyDescent="0.25">
      <c r="A18" s="632"/>
      <c r="B18" s="312" t="s">
        <v>21</v>
      </c>
      <c r="C18" s="187">
        <v>100</v>
      </c>
      <c r="D18" s="188">
        <f t="shared" ref="D18:S18" si="5">IF($C17=0,0%,(D17/$C17*100))</f>
        <v>6.666666666666667</v>
      </c>
      <c r="E18" s="188">
        <f t="shared" si="5"/>
        <v>93.333333333333329</v>
      </c>
      <c r="F18" s="189">
        <f t="shared" si="5"/>
        <v>0</v>
      </c>
      <c r="G18" s="190">
        <f t="shared" si="5"/>
        <v>0</v>
      </c>
      <c r="H18" s="191">
        <f t="shared" si="5"/>
        <v>0</v>
      </c>
      <c r="I18" s="192">
        <f t="shared" si="5"/>
        <v>0</v>
      </c>
      <c r="J18" s="192">
        <f t="shared" si="5"/>
        <v>0</v>
      </c>
      <c r="K18" s="192">
        <f t="shared" si="5"/>
        <v>0</v>
      </c>
      <c r="L18" s="192">
        <f t="shared" si="5"/>
        <v>0</v>
      </c>
      <c r="M18" s="192">
        <f t="shared" si="5"/>
        <v>0</v>
      </c>
      <c r="N18" s="192">
        <f t="shared" si="5"/>
        <v>0</v>
      </c>
      <c r="O18" s="192">
        <f t="shared" si="5"/>
        <v>0</v>
      </c>
      <c r="P18" s="192">
        <f t="shared" si="5"/>
        <v>0</v>
      </c>
      <c r="Q18" s="192">
        <f t="shared" si="5"/>
        <v>0</v>
      </c>
      <c r="R18" s="192">
        <f t="shared" si="5"/>
        <v>0</v>
      </c>
      <c r="S18" s="193">
        <f t="shared" si="5"/>
        <v>0</v>
      </c>
    </row>
    <row r="19" spans="1:19" ht="18" customHeight="1" x14ac:dyDescent="0.2">
      <c r="A19" s="633" t="s">
        <v>103</v>
      </c>
      <c r="B19" s="311" t="s">
        <v>20</v>
      </c>
      <c r="C19" s="24">
        <v>15</v>
      </c>
      <c r="D19" s="24">
        <v>1</v>
      </c>
      <c r="E19" s="24">
        <v>14</v>
      </c>
      <c r="F19" s="54"/>
      <c r="G19" s="129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9"/>
    </row>
    <row r="20" spans="1:19" ht="18" customHeight="1" thickBot="1" x14ac:dyDescent="0.25">
      <c r="A20" s="634"/>
      <c r="B20" s="312" t="s">
        <v>21</v>
      </c>
      <c r="C20" s="187">
        <v>100</v>
      </c>
      <c r="D20" s="188">
        <f t="shared" ref="D20:S20" si="6">IF($C19=0,0%,(D19/$C19*100))</f>
        <v>6.666666666666667</v>
      </c>
      <c r="E20" s="188">
        <f t="shared" si="6"/>
        <v>93.333333333333329</v>
      </c>
      <c r="F20" s="189">
        <f t="shared" si="6"/>
        <v>0</v>
      </c>
      <c r="G20" s="190">
        <f t="shared" si="6"/>
        <v>0</v>
      </c>
      <c r="H20" s="191">
        <f t="shared" si="6"/>
        <v>0</v>
      </c>
      <c r="I20" s="192">
        <f t="shared" si="6"/>
        <v>0</v>
      </c>
      <c r="J20" s="192">
        <f t="shared" si="6"/>
        <v>0</v>
      </c>
      <c r="K20" s="192">
        <f t="shared" si="6"/>
        <v>0</v>
      </c>
      <c r="L20" s="192">
        <f t="shared" si="6"/>
        <v>0</v>
      </c>
      <c r="M20" s="192">
        <f t="shared" si="6"/>
        <v>0</v>
      </c>
      <c r="N20" s="192">
        <f t="shared" si="6"/>
        <v>0</v>
      </c>
      <c r="O20" s="192">
        <f t="shared" si="6"/>
        <v>0</v>
      </c>
      <c r="P20" s="192">
        <f t="shared" si="6"/>
        <v>0</v>
      </c>
      <c r="Q20" s="192">
        <f t="shared" si="6"/>
        <v>0</v>
      </c>
      <c r="R20" s="192">
        <f t="shared" si="6"/>
        <v>0</v>
      </c>
      <c r="S20" s="193">
        <f t="shared" si="6"/>
        <v>0</v>
      </c>
    </row>
    <row r="21" spans="1:19" ht="18" customHeight="1" x14ac:dyDescent="0.2">
      <c r="A21" s="635" t="s">
        <v>172</v>
      </c>
      <c r="B21" s="311" t="s">
        <v>20</v>
      </c>
      <c r="C21" s="24">
        <v>4</v>
      </c>
      <c r="D21" s="24"/>
      <c r="E21" s="24">
        <v>4</v>
      </c>
      <c r="F21" s="54"/>
      <c r="G21" s="129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9"/>
    </row>
    <row r="22" spans="1:19" ht="18" customHeight="1" thickBot="1" x14ac:dyDescent="0.25">
      <c r="A22" s="636"/>
      <c r="B22" s="312" t="s">
        <v>21</v>
      </c>
      <c r="C22" s="187">
        <v>100</v>
      </c>
      <c r="D22" s="188">
        <f t="shared" ref="D22:S22" si="7">IF($C21=0,0%,(D21/$C21*100))</f>
        <v>0</v>
      </c>
      <c r="E22" s="188">
        <f t="shared" si="7"/>
        <v>100</v>
      </c>
      <c r="F22" s="189">
        <f t="shared" si="7"/>
        <v>0</v>
      </c>
      <c r="G22" s="190">
        <f t="shared" si="7"/>
        <v>0</v>
      </c>
      <c r="H22" s="191">
        <f t="shared" si="7"/>
        <v>0</v>
      </c>
      <c r="I22" s="192">
        <f t="shared" si="7"/>
        <v>0</v>
      </c>
      <c r="J22" s="192">
        <f t="shared" si="7"/>
        <v>0</v>
      </c>
      <c r="K22" s="192">
        <f t="shared" si="7"/>
        <v>0</v>
      </c>
      <c r="L22" s="192">
        <f t="shared" si="7"/>
        <v>0</v>
      </c>
      <c r="M22" s="192">
        <f t="shared" si="7"/>
        <v>0</v>
      </c>
      <c r="N22" s="192">
        <f t="shared" si="7"/>
        <v>0</v>
      </c>
      <c r="O22" s="192">
        <f t="shared" si="7"/>
        <v>0</v>
      </c>
      <c r="P22" s="192">
        <f t="shared" si="7"/>
        <v>0</v>
      </c>
      <c r="Q22" s="192">
        <f t="shared" si="7"/>
        <v>0</v>
      </c>
      <c r="R22" s="192">
        <f t="shared" si="7"/>
        <v>0</v>
      </c>
      <c r="S22" s="193">
        <f t="shared" si="7"/>
        <v>0</v>
      </c>
    </row>
    <row r="23" spans="1:19" ht="27" customHeight="1" thickBot="1" x14ac:dyDescent="0.25">
      <c r="A23" s="637" t="s">
        <v>173</v>
      </c>
      <c r="B23" s="638"/>
      <c r="C23" s="638"/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638"/>
      <c r="S23" s="639"/>
    </row>
    <row r="24" spans="1:19" s="1" customFormat="1" ht="18" customHeight="1" thickBot="1" x14ac:dyDescent="0.25">
      <c r="A24" s="408" t="s">
        <v>29</v>
      </c>
      <c r="B24" s="314" t="s">
        <v>20</v>
      </c>
      <c r="C24" s="30">
        <v>16</v>
      </c>
      <c r="D24" s="92" t="s">
        <v>30</v>
      </c>
      <c r="E24" s="92" t="s">
        <v>30</v>
      </c>
      <c r="F24" s="92" t="s">
        <v>30</v>
      </c>
      <c r="G24" s="92" t="s">
        <v>30</v>
      </c>
      <c r="H24" s="92" t="s">
        <v>30</v>
      </c>
      <c r="I24" s="92" t="s">
        <v>30</v>
      </c>
      <c r="J24" s="92" t="s">
        <v>30</v>
      </c>
      <c r="K24" s="92" t="s">
        <v>30</v>
      </c>
      <c r="L24" s="92" t="s">
        <v>30</v>
      </c>
      <c r="M24" s="92" t="s">
        <v>30</v>
      </c>
      <c r="N24" s="92" t="s">
        <v>30</v>
      </c>
      <c r="O24" s="92" t="s">
        <v>30</v>
      </c>
      <c r="P24" s="92" t="s">
        <v>30</v>
      </c>
      <c r="Q24" s="92" t="s">
        <v>30</v>
      </c>
      <c r="R24" s="92" t="s">
        <v>30</v>
      </c>
      <c r="S24" s="93" t="s">
        <v>30</v>
      </c>
    </row>
    <row r="25" spans="1:19" ht="18" customHeight="1" x14ac:dyDescent="0.2">
      <c r="A25" s="631" t="s">
        <v>170</v>
      </c>
      <c r="B25" s="307" t="s">
        <v>20</v>
      </c>
      <c r="C25" s="24">
        <v>1029</v>
      </c>
      <c r="D25" s="24">
        <v>340</v>
      </c>
      <c r="E25" s="24">
        <v>650</v>
      </c>
      <c r="F25" s="54">
        <v>39</v>
      </c>
      <c r="G25" s="129">
        <v>17</v>
      </c>
      <c r="H25" s="23">
        <v>2</v>
      </c>
      <c r="I25" s="24">
        <v>1</v>
      </c>
      <c r="J25" s="24">
        <v>3</v>
      </c>
      <c r="K25" s="24"/>
      <c r="L25" s="24"/>
      <c r="M25" s="24">
        <v>1</v>
      </c>
      <c r="N25" s="24"/>
      <c r="O25" s="24">
        <v>2</v>
      </c>
      <c r="P25" s="24"/>
      <c r="Q25" s="24">
        <v>7</v>
      </c>
      <c r="R25" s="24"/>
      <c r="S25" s="29">
        <v>1</v>
      </c>
    </row>
    <row r="26" spans="1:19" ht="18" customHeight="1" thickBot="1" x14ac:dyDescent="0.25">
      <c r="A26" s="632"/>
      <c r="B26" s="308" t="s">
        <v>21</v>
      </c>
      <c r="C26" s="187">
        <v>100</v>
      </c>
      <c r="D26" s="188">
        <f t="shared" ref="D26:S26" si="8">IF($C25=0,0%,(D25/$C25*100))</f>
        <v>33.04178814382896</v>
      </c>
      <c r="E26" s="188">
        <f t="shared" si="8"/>
        <v>63.168124392614189</v>
      </c>
      <c r="F26" s="189">
        <f t="shared" si="8"/>
        <v>3.7900874635568513</v>
      </c>
      <c r="G26" s="190">
        <f t="shared" si="8"/>
        <v>1.6520894071914478</v>
      </c>
      <c r="H26" s="191">
        <f t="shared" si="8"/>
        <v>0.1943634596695821</v>
      </c>
      <c r="I26" s="192">
        <f t="shared" si="8"/>
        <v>9.718172983479105E-2</v>
      </c>
      <c r="J26" s="192">
        <f t="shared" si="8"/>
        <v>0.29154518950437319</v>
      </c>
      <c r="K26" s="192">
        <f t="shared" si="8"/>
        <v>0</v>
      </c>
      <c r="L26" s="192">
        <f t="shared" si="8"/>
        <v>0</v>
      </c>
      <c r="M26" s="192">
        <f t="shared" si="8"/>
        <v>9.718172983479105E-2</v>
      </c>
      <c r="N26" s="192">
        <f t="shared" si="8"/>
        <v>0</v>
      </c>
      <c r="O26" s="192">
        <f t="shared" si="8"/>
        <v>0.1943634596695821</v>
      </c>
      <c r="P26" s="192">
        <f t="shared" si="8"/>
        <v>0</v>
      </c>
      <c r="Q26" s="192">
        <f t="shared" si="8"/>
        <v>0.68027210884353739</v>
      </c>
      <c r="R26" s="192">
        <f t="shared" si="8"/>
        <v>0</v>
      </c>
      <c r="S26" s="193">
        <f t="shared" si="8"/>
        <v>9.718172983479105E-2</v>
      </c>
    </row>
    <row r="27" spans="1:19" ht="18" customHeight="1" x14ac:dyDescent="0.2">
      <c r="A27" s="631" t="s">
        <v>171</v>
      </c>
      <c r="B27" s="309" t="s">
        <v>31</v>
      </c>
      <c r="C27" s="24">
        <v>574</v>
      </c>
      <c r="D27" s="24">
        <v>175</v>
      </c>
      <c r="E27" s="24">
        <v>380</v>
      </c>
      <c r="F27" s="54">
        <v>19</v>
      </c>
      <c r="G27" s="129">
        <v>7</v>
      </c>
      <c r="H27" s="23">
        <v>1</v>
      </c>
      <c r="I27" s="24">
        <v>1</v>
      </c>
      <c r="J27" s="24">
        <v>1</v>
      </c>
      <c r="K27" s="24"/>
      <c r="L27" s="24"/>
      <c r="M27" s="24"/>
      <c r="N27" s="24"/>
      <c r="O27" s="24">
        <v>1</v>
      </c>
      <c r="P27" s="24"/>
      <c r="Q27" s="24">
        <v>3</v>
      </c>
      <c r="R27" s="24"/>
      <c r="S27" s="29"/>
    </row>
    <row r="28" spans="1:19" ht="18" customHeight="1" thickBot="1" x14ac:dyDescent="0.25">
      <c r="A28" s="632"/>
      <c r="B28" s="310" t="s">
        <v>21</v>
      </c>
      <c r="C28" s="187">
        <v>100</v>
      </c>
      <c r="D28" s="188">
        <f t="shared" ref="D28:S28" si="9">IF($C27=0,0%,(D27/$C27*100))</f>
        <v>30.487804878048781</v>
      </c>
      <c r="E28" s="188">
        <f t="shared" si="9"/>
        <v>66.2020905923345</v>
      </c>
      <c r="F28" s="189">
        <f t="shared" si="9"/>
        <v>3.3101045296167246</v>
      </c>
      <c r="G28" s="190">
        <f t="shared" si="9"/>
        <v>1.2195121951219512</v>
      </c>
      <c r="H28" s="191">
        <f t="shared" si="9"/>
        <v>0.17421602787456447</v>
      </c>
      <c r="I28" s="192">
        <f t="shared" si="9"/>
        <v>0.17421602787456447</v>
      </c>
      <c r="J28" s="192">
        <f t="shared" si="9"/>
        <v>0.17421602787456447</v>
      </c>
      <c r="K28" s="192">
        <f t="shared" si="9"/>
        <v>0</v>
      </c>
      <c r="L28" s="192">
        <f t="shared" si="9"/>
        <v>0</v>
      </c>
      <c r="M28" s="192">
        <f t="shared" si="9"/>
        <v>0</v>
      </c>
      <c r="N28" s="192">
        <f t="shared" si="9"/>
        <v>0</v>
      </c>
      <c r="O28" s="192">
        <f t="shared" si="9"/>
        <v>0.17421602787456447</v>
      </c>
      <c r="P28" s="192">
        <f t="shared" si="9"/>
        <v>0</v>
      </c>
      <c r="Q28" s="192">
        <f t="shared" si="9"/>
        <v>0.52264808362369342</v>
      </c>
      <c r="R28" s="192">
        <f t="shared" si="9"/>
        <v>0</v>
      </c>
      <c r="S28" s="193">
        <f t="shared" si="9"/>
        <v>0</v>
      </c>
    </row>
    <row r="29" spans="1:19" ht="18" customHeight="1" x14ac:dyDescent="0.2">
      <c r="A29" s="633" t="s">
        <v>103</v>
      </c>
      <c r="B29" s="311" t="s">
        <v>20</v>
      </c>
      <c r="C29" s="24">
        <v>273</v>
      </c>
      <c r="D29" s="24">
        <v>67</v>
      </c>
      <c r="E29" s="24">
        <v>196</v>
      </c>
      <c r="F29" s="54">
        <v>10</v>
      </c>
      <c r="G29" s="129">
        <v>3</v>
      </c>
      <c r="H29" s="23">
        <v>1</v>
      </c>
      <c r="I29" s="24"/>
      <c r="J29" s="24">
        <v>1</v>
      </c>
      <c r="K29" s="24"/>
      <c r="L29" s="24"/>
      <c r="M29" s="24"/>
      <c r="N29" s="24"/>
      <c r="O29" s="24"/>
      <c r="P29" s="24"/>
      <c r="Q29" s="24">
        <v>1</v>
      </c>
      <c r="R29" s="24"/>
      <c r="S29" s="29"/>
    </row>
    <row r="30" spans="1:19" ht="18" customHeight="1" thickBot="1" x14ac:dyDescent="0.25">
      <c r="A30" s="634"/>
      <c r="B30" s="312" t="s">
        <v>21</v>
      </c>
      <c r="C30" s="187">
        <v>100</v>
      </c>
      <c r="D30" s="188">
        <f t="shared" ref="D30:S30" si="10">IF($C29=0,0%,(D29/$C29*100))</f>
        <v>24.54212454212454</v>
      </c>
      <c r="E30" s="188">
        <f t="shared" si="10"/>
        <v>71.794871794871796</v>
      </c>
      <c r="F30" s="189">
        <f t="shared" si="10"/>
        <v>3.6630036630036633</v>
      </c>
      <c r="G30" s="190">
        <f t="shared" si="10"/>
        <v>1.098901098901099</v>
      </c>
      <c r="H30" s="191">
        <f t="shared" si="10"/>
        <v>0.36630036630036628</v>
      </c>
      <c r="I30" s="192">
        <f t="shared" si="10"/>
        <v>0</v>
      </c>
      <c r="J30" s="192">
        <f t="shared" si="10"/>
        <v>0.36630036630036628</v>
      </c>
      <c r="K30" s="192">
        <f t="shared" si="10"/>
        <v>0</v>
      </c>
      <c r="L30" s="192">
        <f t="shared" si="10"/>
        <v>0</v>
      </c>
      <c r="M30" s="192">
        <f t="shared" si="10"/>
        <v>0</v>
      </c>
      <c r="N30" s="192">
        <f t="shared" si="10"/>
        <v>0</v>
      </c>
      <c r="O30" s="192">
        <f t="shared" si="10"/>
        <v>0</v>
      </c>
      <c r="P30" s="192">
        <f t="shared" si="10"/>
        <v>0</v>
      </c>
      <c r="Q30" s="192">
        <f t="shared" si="10"/>
        <v>0.36630036630036628</v>
      </c>
      <c r="R30" s="192">
        <f t="shared" si="10"/>
        <v>0</v>
      </c>
      <c r="S30" s="193">
        <f t="shared" si="10"/>
        <v>0</v>
      </c>
    </row>
    <row r="31" spans="1:19" ht="18" customHeight="1" x14ac:dyDescent="0.2">
      <c r="A31" s="635" t="s">
        <v>172</v>
      </c>
      <c r="B31" s="311" t="s">
        <v>20</v>
      </c>
      <c r="C31" s="24">
        <v>27</v>
      </c>
      <c r="D31" s="24">
        <v>9</v>
      </c>
      <c r="E31" s="24">
        <v>18</v>
      </c>
      <c r="F31" s="54"/>
      <c r="G31" s="129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9"/>
    </row>
    <row r="32" spans="1:19" ht="18" customHeight="1" thickBot="1" x14ac:dyDescent="0.25">
      <c r="A32" s="636"/>
      <c r="B32" s="312" t="s">
        <v>21</v>
      </c>
      <c r="C32" s="187">
        <v>100</v>
      </c>
      <c r="D32" s="188">
        <f t="shared" ref="D32:S32" si="11">IF($C31=0,0%,(D31/$C31*100))</f>
        <v>33.333333333333329</v>
      </c>
      <c r="E32" s="188">
        <f t="shared" si="11"/>
        <v>66.666666666666657</v>
      </c>
      <c r="F32" s="189">
        <f t="shared" si="11"/>
        <v>0</v>
      </c>
      <c r="G32" s="190">
        <f t="shared" si="11"/>
        <v>0</v>
      </c>
      <c r="H32" s="191">
        <f t="shared" si="11"/>
        <v>0</v>
      </c>
      <c r="I32" s="192">
        <f t="shared" si="11"/>
        <v>0</v>
      </c>
      <c r="J32" s="192">
        <f t="shared" si="11"/>
        <v>0</v>
      </c>
      <c r="K32" s="192">
        <f t="shared" si="11"/>
        <v>0</v>
      </c>
      <c r="L32" s="192">
        <f t="shared" si="11"/>
        <v>0</v>
      </c>
      <c r="M32" s="192">
        <f t="shared" si="11"/>
        <v>0</v>
      </c>
      <c r="N32" s="192">
        <f t="shared" si="11"/>
        <v>0</v>
      </c>
      <c r="O32" s="192">
        <f t="shared" si="11"/>
        <v>0</v>
      </c>
      <c r="P32" s="192">
        <f t="shared" si="11"/>
        <v>0</v>
      </c>
      <c r="Q32" s="192">
        <f t="shared" si="11"/>
        <v>0</v>
      </c>
      <c r="R32" s="192">
        <f t="shared" si="11"/>
        <v>0</v>
      </c>
      <c r="S32" s="193">
        <f t="shared" si="11"/>
        <v>0</v>
      </c>
    </row>
  </sheetData>
  <mergeCells count="17">
    <mergeCell ref="A31:A32"/>
    <mergeCell ref="A13:S13"/>
    <mergeCell ref="A15:A16"/>
    <mergeCell ref="A17:A18"/>
    <mergeCell ref="A19:A20"/>
    <mergeCell ref="A21:A22"/>
    <mergeCell ref="A23:S23"/>
    <mergeCell ref="A25:A26"/>
    <mergeCell ref="A27:A28"/>
    <mergeCell ref="A29:A30"/>
    <mergeCell ref="A11:A12"/>
    <mergeCell ref="A1:S2"/>
    <mergeCell ref="A3:B3"/>
    <mergeCell ref="H4:S4"/>
    <mergeCell ref="A5:A6"/>
    <mergeCell ref="A7:A8"/>
    <mergeCell ref="A9:A10"/>
  </mergeCells>
  <printOptions horizontalCentered="1"/>
  <pageMargins left="0.25" right="0.25" top="0.25" bottom="0.25" header="0" footer="0.5"/>
  <pageSetup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94"/>
  <sheetViews>
    <sheetView workbookViewId="0">
      <selection activeCell="V92" sqref="V92"/>
    </sheetView>
  </sheetViews>
  <sheetFormatPr defaultRowHeight="12.75" x14ac:dyDescent="0.2"/>
  <cols>
    <col min="1" max="1" width="11.7109375" customWidth="1"/>
  </cols>
  <sheetData>
    <row r="1" spans="1:20" s="1" customFormat="1" ht="13.5" customHeight="1" thickTop="1" x14ac:dyDescent="0.2">
      <c r="A1" s="516" t="s">
        <v>186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8"/>
    </row>
    <row r="2" spans="1:20" s="1" customFormat="1" ht="13.5" customHeight="1" x14ac:dyDescent="0.2">
      <c r="A2" s="519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1"/>
    </row>
    <row r="3" spans="1:20" s="1" customFormat="1" ht="15" customHeight="1" thickBot="1" x14ac:dyDescent="0.25">
      <c r="A3" s="519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1"/>
    </row>
    <row r="4" spans="1:20" s="68" customFormat="1" ht="74.25" customHeight="1" thickBot="1" x14ac:dyDescent="0.25">
      <c r="A4" s="522" t="s">
        <v>0</v>
      </c>
      <c r="B4" s="523"/>
      <c r="C4" s="270" t="s">
        <v>1</v>
      </c>
      <c r="D4" s="18" t="s">
        <v>117</v>
      </c>
      <c r="E4" s="271" t="s">
        <v>2</v>
      </c>
      <c r="F4" s="211" t="s">
        <v>3</v>
      </c>
      <c r="G4" s="216" t="s">
        <v>4</v>
      </c>
      <c r="H4" s="18" t="s">
        <v>5</v>
      </c>
      <c r="I4" s="210" t="s">
        <v>6</v>
      </c>
      <c r="J4" s="211" t="s">
        <v>7</v>
      </c>
      <c r="K4" s="210" t="s">
        <v>8</v>
      </c>
      <c r="L4" s="211" t="s">
        <v>9</v>
      </c>
      <c r="M4" s="211" t="s">
        <v>10</v>
      </c>
      <c r="N4" s="211" t="s">
        <v>11</v>
      </c>
      <c r="O4" s="211" t="s">
        <v>12</v>
      </c>
      <c r="P4" s="211" t="s">
        <v>13</v>
      </c>
      <c r="Q4" s="211" t="s">
        <v>14</v>
      </c>
      <c r="R4" s="211" t="s">
        <v>15</v>
      </c>
      <c r="S4" s="211" t="s">
        <v>16</v>
      </c>
      <c r="T4" s="212" t="s">
        <v>17</v>
      </c>
    </row>
    <row r="5" spans="1:20" s="1" customFormat="1" ht="24" customHeight="1" thickTop="1" thickBot="1" x14ac:dyDescent="0.25">
      <c r="A5" s="524" t="s">
        <v>18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6"/>
    </row>
    <row r="6" spans="1:20" s="1" customFormat="1" ht="15.6" customHeight="1" thickTop="1" x14ac:dyDescent="0.2">
      <c r="A6" s="503" t="s">
        <v>19</v>
      </c>
      <c r="B6" s="12" t="s">
        <v>20</v>
      </c>
      <c r="C6" s="46">
        <v>8516</v>
      </c>
      <c r="D6" s="415">
        <f>C6-G6</f>
        <v>7540</v>
      </c>
      <c r="E6" s="44">
        <v>6814</v>
      </c>
      <c r="F6" s="45">
        <v>726</v>
      </c>
      <c r="G6" s="22">
        <v>976</v>
      </c>
      <c r="H6" s="26">
        <v>234</v>
      </c>
      <c r="I6" s="44">
        <v>6</v>
      </c>
      <c r="J6" s="45">
        <v>24</v>
      </c>
      <c r="K6" s="45">
        <v>46</v>
      </c>
      <c r="L6" s="45">
        <v>14</v>
      </c>
      <c r="M6" s="45">
        <v>8</v>
      </c>
      <c r="N6" s="45">
        <v>4</v>
      </c>
      <c r="O6" s="45">
        <v>24</v>
      </c>
      <c r="P6" s="45">
        <v>19</v>
      </c>
      <c r="Q6" s="45">
        <v>1</v>
      </c>
      <c r="R6" s="45">
        <v>85</v>
      </c>
      <c r="S6" s="45"/>
      <c r="T6" s="47">
        <v>3</v>
      </c>
    </row>
    <row r="7" spans="1:20" s="1" customFormat="1" ht="15.6" customHeight="1" x14ac:dyDescent="0.2">
      <c r="A7" s="504"/>
      <c r="B7" s="15" t="s">
        <v>21</v>
      </c>
      <c r="C7" s="268">
        <v>100</v>
      </c>
      <c r="D7" s="122">
        <f t="shared" ref="D7:T7" si="0">IF($C6=0,0%,(D6/$C6*100))</f>
        <v>88.539220291216537</v>
      </c>
      <c r="E7" s="269">
        <f t="shared" si="0"/>
        <v>80.014091122592774</v>
      </c>
      <c r="F7" s="125">
        <f t="shared" si="0"/>
        <v>8.5251291686237671</v>
      </c>
      <c r="G7" s="126">
        <f t="shared" si="0"/>
        <v>11.460779708783466</v>
      </c>
      <c r="H7" s="122">
        <f t="shared" si="0"/>
        <v>2.7477689055894783</v>
      </c>
      <c r="I7" s="107">
        <f t="shared" si="0"/>
        <v>7.0455612963832778E-2</v>
      </c>
      <c r="J7" s="107">
        <f t="shared" si="0"/>
        <v>0.28182245185533111</v>
      </c>
      <c r="K7" s="107">
        <f t="shared" si="0"/>
        <v>0.54015969938938468</v>
      </c>
      <c r="L7" s="107">
        <f t="shared" si="0"/>
        <v>0.16439643024894315</v>
      </c>
      <c r="M7" s="107">
        <f t="shared" si="0"/>
        <v>9.394081728511039E-2</v>
      </c>
      <c r="N7" s="107">
        <f t="shared" si="0"/>
        <v>4.6970408642555195E-2</v>
      </c>
      <c r="O7" s="107">
        <f t="shared" si="0"/>
        <v>0.28182245185533111</v>
      </c>
      <c r="P7" s="107">
        <f t="shared" si="0"/>
        <v>0.22310944105213715</v>
      </c>
      <c r="Q7" s="107">
        <f t="shared" si="0"/>
        <v>1.1742602160638799E-2</v>
      </c>
      <c r="R7" s="107">
        <f t="shared" si="0"/>
        <v>0.99812118365429781</v>
      </c>
      <c r="S7" s="107">
        <f t="shared" si="0"/>
        <v>0</v>
      </c>
      <c r="T7" s="108">
        <f t="shared" si="0"/>
        <v>3.5227806481916389E-2</v>
      </c>
    </row>
    <row r="8" spans="1:20" s="1" customFormat="1" ht="15.6" customHeight="1" x14ac:dyDescent="0.2">
      <c r="A8" s="504" t="s">
        <v>22</v>
      </c>
      <c r="B8" s="9" t="s">
        <v>20</v>
      </c>
      <c r="C8" s="46">
        <v>8788</v>
      </c>
      <c r="D8" s="26">
        <f>C8-G8</f>
        <v>7797</v>
      </c>
      <c r="E8" s="28">
        <v>6770</v>
      </c>
      <c r="F8" s="24">
        <v>1027</v>
      </c>
      <c r="G8" s="54">
        <v>991</v>
      </c>
      <c r="H8" s="26">
        <v>240</v>
      </c>
      <c r="I8" s="28">
        <v>7</v>
      </c>
      <c r="J8" s="24">
        <v>27</v>
      </c>
      <c r="K8" s="24">
        <v>42</v>
      </c>
      <c r="L8" s="24">
        <v>15</v>
      </c>
      <c r="M8" s="24">
        <v>7</v>
      </c>
      <c r="N8" s="24">
        <v>5</v>
      </c>
      <c r="O8" s="24">
        <v>23</v>
      </c>
      <c r="P8" s="24">
        <v>16</v>
      </c>
      <c r="Q8" s="24">
        <v>1</v>
      </c>
      <c r="R8" s="24">
        <v>94</v>
      </c>
      <c r="S8" s="24"/>
      <c r="T8" s="29">
        <v>3</v>
      </c>
    </row>
    <row r="9" spans="1:20" s="1" customFormat="1" ht="15.6" customHeight="1" x14ac:dyDescent="0.2">
      <c r="A9" s="504"/>
      <c r="B9" s="15" t="s">
        <v>21</v>
      </c>
      <c r="C9" s="268">
        <v>100</v>
      </c>
      <c r="D9" s="122">
        <f t="shared" ref="D9:T9" si="1">IF($C8=0,0%,(D8/$C8*100))</f>
        <v>88.723258989531189</v>
      </c>
      <c r="E9" s="269">
        <f t="shared" si="1"/>
        <v>77.036868456986795</v>
      </c>
      <c r="F9" s="125">
        <f t="shared" si="1"/>
        <v>11.68639053254438</v>
      </c>
      <c r="G9" s="126">
        <f t="shared" si="1"/>
        <v>11.276741010468822</v>
      </c>
      <c r="H9" s="122">
        <f t="shared" si="1"/>
        <v>2.7309968138370508</v>
      </c>
      <c r="I9" s="107">
        <f t="shared" si="1"/>
        <v>7.9654073736913966E-2</v>
      </c>
      <c r="J9" s="107">
        <f t="shared" si="1"/>
        <v>0.30723714155666815</v>
      </c>
      <c r="K9" s="107">
        <f t="shared" si="1"/>
        <v>0.47792444242148391</v>
      </c>
      <c r="L9" s="107">
        <f t="shared" si="1"/>
        <v>0.17068730086481568</v>
      </c>
      <c r="M9" s="107">
        <f t="shared" si="1"/>
        <v>7.9654073736913966E-2</v>
      </c>
      <c r="N9" s="107">
        <f t="shared" si="1"/>
        <v>5.6895766954938545E-2</v>
      </c>
      <c r="O9" s="107">
        <f t="shared" si="1"/>
        <v>0.26172052799271733</v>
      </c>
      <c r="P9" s="107">
        <f t="shared" si="1"/>
        <v>0.18206645425580337</v>
      </c>
      <c r="Q9" s="107">
        <f t="shared" si="1"/>
        <v>1.137915339098771E-2</v>
      </c>
      <c r="R9" s="107">
        <f t="shared" si="1"/>
        <v>1.0696404187528448</v>
      </c>
      <c r="S9" s="107">
        <f t="shared" si="1"/>
        <v>0</v>
      </c>
      <c r="T9" s="108">
        <f t="shared" si="1"/>
        <v>3.4137460172963131E-2</v>
      </c>
    </row>
    <row r="10" spans="1:20" s="1" customFormat="1" ht="15.6" customHeight="1" x14ac:dyDescent="0.2">
      <c r="A10" s="321" t="s">
        <v>23</v>
      </c>
      <c r="B10" s="322" t="s">
        <v>21</v>
      </c>
      <c r="C10" s="537"/>
      <c r="D10" s="538"/>
      <c r="E10" s="538"/>
      <c r="F10" s="539"/>
      <c r="G10" s="323">
        <v>0.12</v>
      </c>
      <c r="H10" s="324">
        <v>0.02</v>
      </c>
      <c r="I10" s="513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5"/>
    </row>
    <row r="11" spans="1:20" s="1" customFormat="1" ht="15.6" customHeight="1" x14ac:dyDescent="0.2">
      <c r="A11" s="213" t="s">
        <v>24</v>
      </c>
      <c r="B11" s="9" t="s">
        <v>20</v>
      </c>
      <c r="C11" s="25">
        <f t="shared" ref="C11:T12" si="2">(C8-C6)</f>
        <v>272</v>
      </c>
      <c r="D11" s="27">
        <f t="shared" ref="D11" si="3">(D8-D6)</f>
        <v>257</v>
      </c>
      <c r="E11" s="28">
        <f t="shared" si="2"/>
        <v>-44</v>
      </c>
      <c r="F11" s="24">
        <f t="shared" si="2"/>
        <v>301</v>
      </c>
      <c r="G11" s="54">
        <f t="shared" si="2"/>
        <v>15</v>
      </c>
      <c r="H11" s="27">
        <f t="shared" si="2"/>
        <v>6</v>
      </c>
      <c r="I11" s="28">
        <f t="shared" si="2"/>
        <v>1</v>
      </c>
      <c r="J11" s="24">
        <f t="shared" si="2"/>
        <v>3</v>
      </c>
      <c r="K11" s="24">
        <f t="shared" si="2"/>
        <v>-4</v>
      </c>
      <c r="L11" s="24">
        <f t="shared" si="2"/>
        <v>1</v>
      </c>
      <c r="M11" s="24">
        <f t="shared" si="2"/>
        <v>-1</v>
      </c>
      <c r="N11" s="24">
        <f t="shared" si="2"/>
        <v>1</v>
      </c>
      <c r="O11" s="24">
        <f t="shared" si="2"/>
        <v>-1</v>
      </c>
      <c r="P11" s="24">
        <f t="shared" si="2"/>
        <v>-3</v>
      </c>
      <c r="Q11" s="24">
        <f t="shared" si="2"/>
        <v>0</v>
      </c>
      <c r="R11" s="24">
        <f t="shared" si="2"/>
        <v>9</v>
      </c>
      <c r="S11" s="24">
        <f t="shared" si="2"/>
        <v>0</v>
      </c>
      <c r="T11" s="29">
        <f t="shared" si="2"/>
        <v>0</v>
      </c>
    </row>
    <row r="12" spans="1:20" s="1" customFormat="1" ht="15.6" customHeight="1" x14ac:dyDescent="0.2">
      <c r="A12" s="213" t="s">
        <v>25</v>
      </c>
      <c r="B12" s="9" t="s">
        <v>26</v>
      </c>
      <c r="C12" s="112">
        <f t="shared" si="2"/>
        <v>0</v>
      </c>
      <c r="D12" s="113">
        <f t="shared" ref="D12" si="4">(D9-D7)</f>
        <v>0.18403869831465158</v>
      </c>
      <c r="E12" s="110">
        <f t="shared" si="2"/>
        <v>-2.9772226656059786</v>
      </c>
      <c r="F12" s="111">
        <f t="shared" si="2"/>
        <v>3.1612613639206124</v>
      </c>
      <c r="G12" s="109">
        <f t="shared" si="2"/>
        <v>-0.18403869831464448</v>
      </c>
      <c r="H12" s="113">
        <f t="shared" si="2"/>
        <v>-1.6772091752427443E-2</v>
      </c>
      <c r="I12" s="110">
        <f t="shared" si="2"/>
        <v>9.1984607730811879E-3</v>
      </c>
      <c r="J12" s="111">
        <f t="shared" si="2"/>
        <v>2.5414689701337034E-2</v>
      </c>
      <c r="K12" s="111">
        <f t="shared" si="2"/>
        <v>-6.2235256967900776E-2</v>
      </c>
      <c r="L12" s="111">
        <f t="shared" si="2"/>
        <v>6.2908706158725236E-3</v>
      </c>
      <c r="M12" s="111">
        <f t="shared" si="2"/>
        <v>-1.4286743548196423E-2</v>
      </c>
      <c r="N12" s="111">
        <f t="shared" si="2"/>
        <v>9.9253583123833505E-3</v>
      </c>
      <c r="O12" s="111">
        <f t="shared" si="2"/>
        <v>-2.010192386261378E-2</v>
      </c>
      <c r="P12" s="111">
        <f t="shared" si="2"/>
        <v>-4.104298679633378E-2</v>
      </c>
      <c r="Q12" s="111">
        <f t="shared" si="2"/>
        <v>-3.6344876965108824E-4</v>
      </c>
      <c r="R12" s="111">
        <f t="shared" si="2"/>
        <v>7.1519235098546963E-2</v>
      </c>
      <c r="S12" s="111">
        <f t="shared" si="2"/>
        <v>0</v>
      </c>
      <c r="T12" s="114">
        <f t="shared" si="2"/>
        <v>-1.0903463089532578E-3</v>
      </c>
    </row>
    <row r="13" spans="1:20" s="1" customFormat="1" ht="15.6" customHeight="1" thickBot="1" x14ac:dyDescent="0.25">
      <c r="A13" s="73" t="s">
        <v>27</v>
      </c>
      <c r="B13" s="74" t="s">
        <v>26</v>
      </c>
      <c r="C13" s="118">
        <f>IF(C6=0,0%,((C8-C6)/C6))*100</f>
        <v>3.1939877876937528</v>
      </c>
      <c r="D13" s="416">
        <f>IF(D6=0,0%,((D8-D6)/D6))*100</f>
        <v>3.4084880636604775</v>
      </c>
      <c r="E13" s="121">
        <f t="shared" ref="E13:T13" si="5">IF(E6=0,0%,((E8-E6)/E6))*100</f>
        <v>-0.64572938068682117</v>
      </c>
      <c r="F13" s="117">
        <f t="shared" si="5"/>
        <v>41.460055096418735</v>
      </c>
      <c r="G13" s="115">
        <f t="shared" si="5"/>
        <v>1.5368852459016393</v>
      </c>
      <c r="H13" s="123">
        <f t="shared" si="5"/>
        <v>2.5641025641025639</v>
      </c>
      <c r="I13" s="121">
        <f t="shared" si="5"/>
        <v>16.666666666666664</v>
      </c>
      <c r="J13" s="117">
        <f t="shared" si="5"/>
        <v>12.5</v>
      </c>
      <c r="K13" s="117">
        <f t="shared" si="5"/>
        <v>-8.695652173913043</v>
      </c>
      <c r="L13" s="117">
        <f t="shared" si="5"/>
        <v>7.1428571428571423</v>
      </c>
      <c r="M13" s="117">
        <f t="shared" si="5"/>
        <v>-12.5</v>
      </c>
      <c r="N13" s="117">
        <f t="shared" si="5"/>
        <v>25</v>
      </c>
      <c r="O13" s="117">
        <f t="shared" si="5"/>
        <v>-4.1666666666666661</v>
      </c>
      <c r="P13" s="117">
        <f t="shared" si="5"/>
        <v>-15.789473684210526</v>
      </c>
      <c r="Q13" s="117">
        <f t="shared" si="5"/>
        <v>0</v>
      </c>
      <c r="R13" s="117">
        <f t="shared" si="5"/>
        <v>10.588235294117647</v>
      </c>
      <c r="S13" s="117">
        <f t="shared" si="5"/>
        <v>0</v>
      </c>
      <c r="T13" s="119">
        <f t="shared" si="5"/>
        <v>0</v>
      </c>
    </row>
    <row r="14" spans="1:20" s="1" customFormat="1" ht="24" customHeight="1" thickBot="1" x14ac:dyDescent="0.25">
      <c r="A14" s="507" t="s">
        <v>122</v>
      </c>
      <c r="B14" s="508"/>
      <c r="C14" s="508"/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40"/>
      <c r="O14" s="540"/>
      <c r="P14" s="540"/>
      <c r="Q14" s="540"/>
      <c r="R14" s="540"/>
      <c r="S14" s="540"/>
      <c r="T14" s="541"/>
    </row>
    <row r="15" spans="1:20" s="1" customFormat="1" ht="15.6" customHeight="1" x14ac:dyDescent="0.2">
      <c r="A15" s="509" t="s">
        <v>32</v>
      </c>
      <c r="B15" s="12" t="s">
        <v>31</v>
      </c>
      <c r="C15" s="334">
        <v>1755</v>
      </c>
      <c r="D15" s="338">
        <f>C15-G15</f>
        <v>1597</v>
      </c>
      <c r="E15" s="342">
        <v>982</v>
      </c>
      <c r="F15" s="336">
        <v>615</v>
      </c>
      <c r="G15" s="337">
        <v>158</v>
      </c>
      <c r="H15" s="338">
        <v>42</v>
      </c>
      <c r="I15" s="339">
        <v>2</v>
      </c>
      <c r="J15" s="336">
        <v>7</v>
      </c>
      <c r="K15" s="336">
        <v>4</v>
      </c>
      <c r="L15" s="336">
        <v>1</v>
      </c>
      <c r="M15" s="336"/>
      <c r="N15" s="336">
        <v>2</v>
      </c>
      <c r="O15" s="336">
        <v>1</v>
      </c>
      <c r="P15" s="336">
        <v>1</v>
      </c>
      <c r="Q15" s="336">
        <v>1</v>
      </c>
      <c r="R15" s="336">
        <v>23</v>
      </c>
      <c r="S15" s="336"/>
      <c r="T15" s="340"/>
    </row>
    <row r="16" spans="1:20" s="1" customFormat="1" ht="15.6" customHeight="1" thickBot="1" x14ac:dyDescent="0.25">
      <c r="A16" s="510"/>
      <c r="B16" s="74" t="s">
        <v>21</v>
      </c>
      <c r="C16" s="135">
        <f>IF(C8=0,0,(C15/C8*100))</f>
        <v>19.970414201183431</v>
      </c>
      <c r="D16" s="417">
        <f t="shared" ref="D16:T16" si="6">IF(D8=0,0,(D15/D8*100))</f>
        <v>20.482236757727332</v>
      </c>
      <c r="E16" s="107">
        <f t="shared" si="6"/>
        <v>14.505169867060561</v>
      </c>
      <c r="F16" s="107">
        <f t="shared" si="6"/>
        <v>59.883154819863684</v>
      </c>
      <c r="G16" s="120">
        <f t="shared" si="6"/>
        <v>15.943491422805248</v>
      </c>
      <c r="H16" s="144">
        <f t="shared" si="6"/>
        <v>17.5</v>
      </c>
      <c r="I16" s="107">
        <f t="shared" si="6"/>
        <v>28.571428571428569</v>
      </c>
      <c r="J16" s="107">
        <f t="shared" si="6"/>
        <v>25.925925925925924</v>
      </c>
      <c r="K16" s="107">
        <f t="shared" si="6"/>
        <v>9.5238095238095237</v>
      </c>
      <c r="L16" s="107">
        <f t="shared" si="6"/>
        <v>6.666666666666667</v>
      </c>
      <c r="M16" s="107">
        <f t="shared" si="6"/>
        <v>0</v>
      </c>
      <c r="N16" s="107">
        <f t="shared" si="6"/>
        <v>40</v>
      </c>
      <c r="O16" s="107">
        <f t="shared" si="6"/>
        <v>4.3478260869565215</v>
      </c>
      <c r="P16" s="107">
        <f t="shared" si="6"/>
        <v>6.25</v>
      </c>
      <c r="Q16" s="107">
        <f t="shared" si="6"/>
        <v>100</v>
      </c>
      <c r="R16" s="107">
        <f t="shared" si="6"/>
        <v>24.468085106382979</v>
      </c>
      <c r="S16" s="107">
        <f t="shared" si="6"/>
        <v>0</v>
      </c>
      <c r="T16" s="108">
        <f t="shared" si="6"/>
        <v>0</v>
      </c>
    </row>
    <row r="17" spans="1:20" s="1" customFormat="1" ht="24" customHeight="1" thickBot="1" x14ac:dyDescent="0.25">
      <c r="A17" s="507" t="s">
        <v>123</v>
      </c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12"/>
    </row>
    <row r="18" spans="1:20" s="1" customFormat="1" ht="15.6" customHeight="1" x14ac:dyDescent="0.2">
      <c r="A18" s="511" t="s">
        <v>33</v>
      </c>
      <c r="B18" s="69" t="s">
        <v>31</v>
      </c>
      <c r="C18" s="296"/>
      <c r="D18" s="338">
        <f>C18-G18</f>
        <v>0</v>
      </c>
      <c r="E18" s="342"/>
      <c r="F18" s="335"/>
      <c r="G18" s="341"/>
      <c r="H18" s="338"/>
      <c r="I18" s="342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43"/>
    </row>
    <row r="19" spans="1:20" s="1" customFormat="1" ht="15.6" customHeight="1" x14ac:dyDescent="0.2">
      <c r="A19" s="506"/>
      <c r="B19" s="9" t="s">
        <v>21</v>
      </c>
      <c r="C19" s="135">
        <f>IF(C$6=0,0,(C18/C$6*100))</f>
        <v>0</v>
      </c>
      <c r="D19" s="122">
        <f t="shared" ref="D19:T19" si="7">IF(D$6=0,0,(D18/D$6*100))</f>
        <v>0</v>
      </c>
      <c r="E19" s="107">
        <f t="shared" si="7"/>
        <v>0</v>
      </c>
      <c r="F19" s="107">
        <f t="shared" si="7"/>
        <v>0</v>
      </c>
      <c r="G19" s="138">
        <f t="shared" si="7"/>
        <v>0</v>
      </c>
      <c r="H19" s="122">
        <f t="shared" si="7"/>
        <v>0</v>
      </c>
      <c r="I19" s="107">
        <f t="shared" si="7"/>
        <v>0</v>
      </c>
      <c r="J19" s="107">
        <f t="shared" si="7"/>
        <v>0</v>
      </c>
      <c r="K19" s="107">
        <f t="shared" si="7"/>
        <v>0</v>
      </c>
      <c r="L19" s="107">
        <f t="shared" si="7"/>
        <v>0</v>
      </c>
      <c r="M19" s="107">
        <f t="shared" si="7"/>
        <v>0</v>
      </c>
      <c r="N19" s="107">
        <f t="shared" si="7"/>
        <v>0</v>
      </c>
      <c r="O19" s="107">
        <f t="shared" si="7"/>
        <v>0</v>
      </c>
      <c r="P19" s="107">
        <f t="shared" si="7"/>
        <v>0</v>
      </c>
      <c r="Q19" s="107">
        <f t="shared" si="7"/>
        <v>0</v>
      </c>
      <c r="R19" s="107">
        <f t="shared" si="7"/>
        <v>0</v>
      </c>
      <c r="S19" s="107">
        <f t="shared" si="7"/>
        <v>0</v>
      </c>
      <c r="T19" s="108">
        <f t="shared" si="7"/>
        <v>0</v>
      </c>
    </row>
    <row r="20" spans="1:20" s="1" customFormat="1" ht="15.6" customHeight="1" x14ac:dyDescent="0.2">
      <c r="A20" s="505" t="s">
        <v>34</v>
      </c>
      <c r="B20" s="9" t="s">
        <v>31</v>
      </c>
      <c r="C20" s="140">
        <v>18</v>
      </c>
      <c r="D20" s="50">
        <f t="shared" ref="D20" si="8">C20-G20</f>
        <v>11</v>
      </c>
      <c r="E20" s="346">
        <v>7</v>
      </c>
      <c r="F20" s="344">
        <v>4</v>
      </c>
      <c r="G20" s="345">
        <v>7</v>
      </c>
      <c r="H20" s="50">
        <v>2</v>
      </c>
      <c r="I20" s="346"/>
      <c r="J20" s="344">
        <v>1</v>
      </c>
      <c r="K20" s="344">
        <v>1</v>
      </c>
      <c r="L20" s="344"/>
      <c r="M20" s="344"/>
      <c r="N20" s="344"/>
      <c r="O20" s="344"/>
      <c r="P20" s="344"/>
      <c r="Q20" s="344"/>
      <c r="R20" s="344"/>
      <c r="S20" s="344"/>
      <c r="T20" s="347"/>
    </row>
    <row r="21" spans="1:20" s="1" customFormat="1" ht="15.6" customHeight="1" x14ac:dyDescent="0.2">
      <c r="A21" s="506"/>
      <c r="B21" s="9" t="s">
        <v>21</v>
      </c>
      <c r="C21" s="135">
        <f>IF(C$6=0,0,(C20/C$6*100))</f>
        <v>0.21136683889149835</v>
      </c>
      <c r="D21" s="122">
        <f t="shared" ref="D21" si="9">IF(D$6=0,0,(D20/D$6*100))</f>
        <v>0.14588859416445624</v>
      </c>
      <c r="E21" s="107">
        <f t="shared" ref="E21" si="10">IF(E$6=0,0,(E20/E$6*100))</f>
        <v>0.1027296742001761</v>
      </c>
      <c r="F21" s="107">
        <f t="shared" ref="F21" si="11">IF(F$6=0,0,(F20/F$6*100))</f>
        <v>0.55096418732782371</v>
      </c>
      <c r="G21" s="138">
        <f t="shared" ref="G21" si="12">IF(G$6=0,0,(G20/G$6*100))</f>
        <v>0.71721311475409832</v>
      </c>
      <c r="H21" s="122">
        <f t="shared" ref="H21" si="13">IF(H$6=0,0,(H20/H$6*100))</f>
        <v>0.85470085470085477</v>
      </c>
      <c r="I21" s="107">
        <f t="shared" ref="I21" si="14">IF(I$6=0,0,(I20/I$6*100))</f>
        <v>0</v>
      </c>
      <c r="J21" s="107">
        <f t="shared" ref="J21" si="15">IF(J$6=0,0,(J20/J$6*100))</f>
        <v>4.1666666666666661</v>
      </c>
      <c r="K21" s="107">
        <f t="shared" ref="K21" si="16">IF(K$6=0,0,(K20/K$6*100))</f>
        <v>2.1739130434782608</v>
      </c>
      <c r="L21" s="107">
        <f t="shared" ref="L21" si="17">IF(L$6=0,0,(L20/L$6*100))</f>
        <v>0</v>
      </c>
      <c r="M21" s="107">
        <f t="shared" ref="M21" si="18">IF(M$6=0,0,(M20/M$6*100))</f>
        <v>0</v>
      </c>
      <c r="N21" s="107">
        <f t="shared" ref="N21" si="19">IF(N$6=0,0,(N20/N$6*100))</f>
        <v>0</v>
      </c>
      <c r="O21" s="107">
        <f t="shared" ref="O21" si="20">IF(O$6=0,0,(O20/O$6*100))</f>
        <v>0</v>
      </c>
      <c r="P21" s="107">
        <f t="shared" ref="P21" si="21">IF(P$6=0,0,(P20/P$6*100))</f>
        <v>0</v>
      </c>
      <c r="Q21" s="107">
        <f t="shared" ref="Q21" si="22">IF(Q$6=0,0,(Q20/Q$6*100))</f>
        <v>0</v>
      </c>
      <c r="R21" s="107">
        <f t="shared" ref="R21" si="23">IF(R$6=0,0,(R20/R$6*100))</f>
        <v>0</v>
      </c>
      <c r="S21" s="107">
        <f t="shared" ref="S21" si="24">IF(S$6=0,0,(S20/S$6*100))</f>
        <v>0</v>
      </c>
      <c r="T21" s="108">
        <f t="shared" ref="T21" si="25">IF(T$6=0,0,(T20/T$6*100))</f>
        <v>0</v>
      </c>
    </row>
    <row r="22" spans="1:20" s="1" customFormat="1" ht="15.6" customHeight="1" x14ac:dyDescent="0.2">
      <c r="A22" s="505" t="s">
        <v>35</v>
      </c>
      <c r="B22" s="9" t="s">
        <v>31</v>
      </c>
      <c r="C22" s="140">
        <v>363</v>
      </c>
      <c r="D22" s="50">
        <f t="shared" ref="D22" si="26">C22-G22</f>
        <v>322</v>
      </c>
      <c r="E22" s="346">
        <v>229</v>
      </c>
      <c r="F22" s="344">
        <v>93</v>
      </c>
      <c r="G22" s="345">
        <v>41</v>
      </c>
      <c r="H22" s="50">
        <v>9</v>
      </c>
      <c r="I22" s="346"/>
      <c r="J22" s="344">
        <v>1</v>
      </c>
      <c r="K22" s="344"/>
      <c r="L22" s="344"/>
      <c r="M22" s="344"/>
      <c r="N22" s="344">
        <v>1</v>
      </c>
      <c r="O22" s="344"/>
      <c r="P22" s="344">
        <v>1</v>
      </c>
      <c r="Q22" s="344">
        <v>1</v>
      </c>
      <c r="R22" s="344">
        <v>5</v>
      </c>
      <c r="S22" s="344"/>
      <c r="T22" s="347"/>
    </row>
    <row r="23" spans="1:20" s="1" customFormat="1" ht="15.6" customHeight="1" x14ac:dyDescent="0.2">
      <c r="A23" s="506"/>
      <c r="B23" s="9" t="s">
        <v>21</v>
      </c>
      <c r="C23" s="135">
        <f>IF(C$6=0,0,(C22/C$6*100))</f>
        <v>4.2625645843118836</v>
      </c>
      <c r="D23" s="122">
        <f t="shared" ref="D23" si="27">IF(D$6=0,0,(D22/D$6*100))</f>
        <v>4.2705570291777191</v>
      </c>
      <c r="E23" s="107">
        <f t="shared" ref="E23" si="28">IF(E$6=0,0,(E22/E$6*100))</f>
        <v>3.3607279131200469</v>
      </c>
      <c r="F23" s="107">
        <f t="shared" ref="F23" si="29">IF(F$6=0,0,(F22/F$6*100))</f>
        <v>12.809917355371899</v>
      </c>
      <c r="G23" s="138">
        <f t="shared" ref="G23" si="30">IF(G$6=0,0,(G22/G$6*100))</f>
        <v>4.2008196721311473</v>
      </c>
      <c r="H23" s="122">
        <f t="shared" ref="H23" si="31">IF(H$6=0,0,(H22/H$6*100))</f>
        <v>3.8461538461538463</v>
      </c>
      <c r="I23" s="107">
        <f t="shared" ref="I23" si="32">IF(I$6=0,0,(I22/I$6*100))</f>
        <v>0</v>
      </c>
      <c r="J23" s="107">
        <f t="shared" ref="J23" si="33">IF(J$6=0,0,(J22/J$6*100))</f>
        <v>4.1666666666666661</v>
      </c>
      <c r="K23" s="107">
        <f t="shared" ref="K23" si="34">IF(K$6=0,0,(K22/K$6*100))</f>
        <v>0</v>
      </c>
      <c r="L23" s="107">
        <f t="shared" ref="L23" si="35">IF(L$6=0,0,(L22/L$6*100))</f>
        <v>0</v>
      </c>
      <c r="M23" s="107">
        <f t="shared" ref="M23" si="36">IF(M$6=0,0,(M22/M$6*100))</f>
        <v>0</v>
      </c>
      <c r="N23" s="107">
        <f t="shared" ref="N23" si="37">IF(N$6=0,0,(N22/N$6*100))</f>
        <v>25</v>
      </c>
      <c r="O23" s="107">
        <f t="shared" ref="O23" si="38">IF(O$6=0,0,(O22/O$6*100))</f>
        <v>0</v>
      </c>
      <c r="P23" s="107">
        <f t="shared" ref="P23" si="39">IF(P$6=0,0,(P22/P$6*100))</f>
        <v>5.2631578947368416</v>
      </c>
      <c r="Q23" s="107">
        <f t="shared" ref="Q23" si="40">IF(Q$6=0,0,(Q22/Q$6*100))</f>
        <v>100</v>
      </c>
      <c r="R23" s="107">
        <f t="shared" ref="R23" si="41">IF(R$6=0,0,(R22/R$6*100))</f>
        <v>5.8823529411764701</v>
      </c>
      <c r="S23" s="107">
        <f t="shared" ref="S23" si="42">IF(S$6=0,0,(S22/S$6*100))</f>
        <v>0</v>
      </c>
      <c r="T23" s="108">
        <f t="shared" ref="T23" si="43">IF(T$6=0,0,(T22/T$6*100))</f>
        <v>0</v>
      </c>
    </row>
    <row r="24" spans="1:20" s="1" customFormat="1" ht="15.6" customHeight="1" x14ac:dyDescent="0.2">
      <c r="A24" s="505" t="s">
        <v>36</v>
      </c>
      <c r="B24" s="9" t="s">
        <v>31</v>
      </c>
      <c r="C24" s="140">
        <v>319</v>
      </c>
      <c r="D24" s="50">
        <f t="shared" ref="D24" si="44">C24-G24</f>
        <v>285</v>
      </c>
      <c r="E24" s="346">
        <v>269</v>
      </c>
      <c r="F24" s="344">
        <v>16</v>
      </c>
      <c r="G24" s="345">
        <v>34</v>
      </c>
      <c r="H24" s="50">
        <v>5</v>
      </c>
      <c r="I24" s="346"/>
      <c r="J24" s="344"/>
      <c r="K24" s="344">
        <v>2</v>
      </c>
      <c r="L24" s="344"/>
      <c r="M24" s="344">
        <v>1</v>
      </c>
      <c r="N24" s="344"/>
      <c r="O24" s="344">
        <v>2</v>
      </c>
      <c r="P24" s="344"/>
      <c r="Q24" s="344"/>
      <c r="R24" s="344"/>
      <c r="S24" s="344"/>
      <c r="T24" s="347"/>
    </row>
    <row r="25" spans="1:20" s="1" customFormat="1" ht="15.6" customHeight="1" x14ac:dyDescent="0.2">
      <c r="A25" s="506"/>
      <c r="B25" s="9" t="s">
        <v>21</v>
      </c>
      <c r="C25" s="135">
        <f>IF(C$6=0,0,(C24/C$6*100))</f>
        <v>3.7458900892437765</v>
      </c>
      <c r="D25" s="122">
        <f t="shared" ref="D25" si="45">IF(D$6=0,0,(D24/D$6*100))</f>
        <v>3.7798408488063657</v>
      </c>
      <c r="E25" s="107">
        <f t="shared" ref="E25" si="46">IF(E$6=0,0,(E24/E$6*100))</f>
        <v>3.9477546228353386</v>
      </c>
      <c r="F25" s="107">
        <f t="shared" ref="F25" si="47">IF(F$6=0,0,(F24/F$6*100))</f>
        <v>2.2038567493112948</v>
      </c>
      <c r="G25" s="138">
        <f t="shared" ref="G25" si="48">IF(G$6=0,0,(G24/G$6*100))</f>
        <v>3.4836065573770489</v>
      </c>
      <c r="H25" s="122">
        <f t="shared" ref="H25" si="49">IF(H$6=0,0,(H24/H$6*100))</f>
        <v>2.1367521367521367</v>
      </c>
      <c r="I25" s="107">
        <f t="shared" ref="I25" si="50">IF(I$6=0,0,(I24/I$6*100))</f>
        <v>0</v>
      </c>
      <c r="J25" s="107">
        <f t="shared" ref="J25" si="51">IF(J$6=0,0,(J24/J$6*100))</f>
        <v>0</v>
      </c>
      <c r="K25" s="107">
        <f t="shared" ref="K25" si="52">IF(K$6=0,0,(K24/K$6*100))</f>
        <v>4.3478260869565215</v>
      </c>
      <c r="L25" s="107">
        <f t="shared" ref="L25" si="53">IF(L$6=0,0,(L24/L$6*100))</f>
        <v>0</v>
      </c>
      <c r="M25" s="107">
        <f t="shared" ref="M25" si="54">IF(M$6=0,0,(M24/M$6*100))</f>
        <v>12.5</v>
      </c>
      <c r="N25" s="107">
        <f t="shared" ref="N25" si="55">IF(N$6=0,0,(N24/N$6*100))</f>
        <v>0</v>
      </c>
      <c r="O25" s="107">
        <f t="shared" ref="O25" si="56">IF(O$6=0,0,(O24/O$6*100))</f>
        <v>8.3333333333333321</v>
      </c>
      <c r="P25" s="107">
        <f t="shared" ref="P25" si="57">IF(P$6=0,0,(P24/P$6*100))</f>
        <v>0</v>
      </c>
      <c r="Q25" s="107">
        <f t="shared" ref="Q25" si="58">IF(Q$6=0,0,(Q24/Q$6*100))</f>
        <v>0</v>
      </c>
      <c r="R25" s="107">
        <f t="shared" ref="R25" si="59">IF(R$6=0,0,(R24/R$6*100))</f>
        <v>0</v>
      </c>
      <c r="S25" s="107">
        <f t="shared" ref="S25" si="60">IF(S$6=0,0,(S24/S$6*100))</f>
        <v>0</v>
      </c>
      <c r="T25" s="108">
        <f t="shared" ref="T25" si="61">IF(T$6=0,0,(T24/T$6*100))</f>
        <v>0</v>
      </c>
    </row>
    <row r="26" spans="1:20" s="1" customFormat="1" ht="15.6" customHeight="1" x14ac:dyDescent="0.2">
      <c r="A26" s="505" t="s">
        <v>37</v>
      </c>
      <c r="B26" s="9" t="s">
        <v>31</v>
      </c>
      <c r="C26" s="140">
        <v>646</v>
      </c>
      <c r="D26" s="50">
        <f t="shared" ref="D26" si="62">C26-G26</f>
        <v>599</v>
      </c>
      <c r="E26" s="346">
        <v>432</v>
      </c>
      <c r="F26" s="344">
        <v>167</v>
      </c>
      <c r="G26" s="345">
        <v>47</v>
      </c>
      <c r="H26" s="50">
        <v>14</v>
      </c>
      <c r="I26" s="346">
        <v>1</v>
      </c>
      <c r="J26" s="344">
        <v>1</v>
      </c>
      <c r="K26" s="344">
        <v>5</v>
      </c>
      <c r="L26" s="344"/>
      <c r="M26" s="344"/>
      <c r="N26" s="344"/>
      <c r="O26" s="344"/>
      <c r="P26" s="344">
        <v>2</v>
      </c>
      <c r="Q26" s="344"/>
      <c r="R26" s="344">
        <v>5</v>
      </c>
      <c r="S26" s="344"/>
      <c r="T26" s="347"/>
    </row>
    <row r="27" spans="1:20" s="1" customFormat="1" ht="15.6" customHeight="1" x14ac:dyDescent="0.2">
      <c r="A27" s="506"/>
      <c r="B27" s="9" t="s">
        <v>21</v>
      </c>
      <c r="C27" s="135">
        <f>IF(C$6=0,0,(C26/C$6*100))</f>
        <v>7.5857209957726628</v>
      </c>
      <c r="D27" s="122">
        <f t="shared" ref="D27" si="63">IF(D$6=0,0,(D26/D$6*100))</f>
        <v>7.9442970822281165</v>
      </c>
      <c r="E27" s="107">
        <f t="shared" ref="E27" si="64">IF(E$6=0,0,(E26/E$6*100))</f>
        <v>6.3398884649251546</v>
      </c>
      <c r="F27" s="107">
        <f t="shared" ref="F27" si="65">IF(F$6=0,0,(F26/F$6*100))</f>
        <v>23.002754820936637</v>
      </c>
      <c r="G27" s="138">
        <f t="shared" ref="G27" si="66">IF(G$6=0,0,(G26/G$6*100))</f>
        <v>4.8155737704918034</v>
      </c>
      <c r="H27" s="122">
        <f t="shared" ref="H27" si="67">IF(H$6=0,0,(H26/H$6*100))</f>
        <v>5.982905982905983</v>
      </c>
      <c r="I27" s="107">
        <f t="shared" ref="I27" si="68">IF(I$6=0,0,(I26/I$6*100))</f>
        <v>16.666666666666664</v>
      </c>
      <c r="J27" s="107">
        <f t="shared" ref="J27" si="69">IF(J$6=0,0,(J26/J$6*100))</f>
        <v>4.1666666666666661</v>
      </c>
      <c r="K27" s="107">
        <f t="shared" ref="K27" si="70">IF(K$6=0,0,(K26/K$6*100))</f>
        <v>10.869565217391305</v>
      </c>
      <c r="L27" s="107">
        <f t="shared" ref="L27" si="71">IF(L$6=0,0,(L26/L$6*100))</f>
        <v>0</v>
      </c>
      <c r="M27" s="107">
        <f t="shared" ref="M27" si="72">IF(M$6=0,0,(M26/M$6*100))</f>
        <v>0</v>
      </c>
      <c r="N27" s="107">
        <f t="shared" ref="N27" si="73">IF(N$6=0,0,(N26/N$6*100))</f>
        <v>0</v>
      </c>
      <c r="O27" s="107">
        <f t="shared" ref="O27" si="74">IF(O$6=0,0,(O26/O$6*100))</f>
        <v>0</v>
      </c>
      <c r="P27" s="107">
        <f t="shared" ref="P27" si="75">IF(P$6=0,0,(P26/P$6*100))</f>
        <v>10.526315789473683</v>
      </c>
      <c r="Q27" s="107">
        <f t="shared" ref="Q27" si="76">IF(Q$6=0,0,(Q26/Q$6*100))</f>
        <v>0</v>
      </c>
      <c r="R27" s="107">
        <f t="shared" ref="R27" si="77">IF(R$6=0,0,(R26/R$6*100))</f>
        <v>5.8823529411764701</v>
      </c>
      <c r="S27" s="107">
        <f t="shared" ref="S27" si="78">IF(S$6=0,0,(S26/S$6*100))</f>
        <v>0</v>
      </c>
      <c r="T27" s="108">
        <f t="shared" ref="T27" si="79">IF(T$6=0,0,(T26/T$6*100))</f>
        <v>0</v>
      </c>
    </row>
    <row r="28" spans="1:20" s="1" customFormat="1" ht="15.6" customHeight="1" x14ac:dyDescent="0.2">
      <c r="A28" s="527" t="s">
        <v>38</v>
      </c>
      <c r="B28" s="9" t="s">
        <v>31</v>
      </c>
      <c r="C28" s="140">
        <f>(C18+C20+C22+C24+C26)</f>
        <v>1346</v>
      </c>
      <c r="D28" s="50">
        <f t="shared" ref="D28" si="80">C28-G28</f>
        <v>1217</v>
      </c>
      <c r="E28" s="141">
        <f>(E18+E20+E22+E24+E26)</f>
        <v>937</v>
      </c>
      <c r="F28" s="80">
        <f>(F18+F20+F22+F24+F26)</f>
        <v>280</v>
      </c>
      <c r="G28" s="79">
        <f>(G18+G20+G22+G24+G26)</f>
        <v>129</v>
      </c>
      <c r="H28" s="50">
        <f>(H18+H20+H22+H24+H26)</f>
        <v>30</v>
      </c>
      <c r="I28" s="141">
        <f t="shared" ref="I28:K28" si="81">(I18+I20+I22+I24+I26)</f>
        <v>1</v>
      </c>
      <c r="J28" s="80">
        <f t="shared" si="81"/>
        <v>3</v>
      </c>
      <c r="K28" s="80">
        <f t="shared" si="81"/>
        <v>8</v>
      </c>
      <c r="L28" s="80">
        <f>(L18+L20+L22+L24+L26)</f>
        <v>0</v>
      </c>
      <c r="M28" s="80">
        <f>(M18+M20+M22+M24+M26)</f>
        <v>1</v>
      </c>
      <c r="N28" s="80">
        <f>(N18+N20+N22+N24+N26)</f>
        <v>1</v>
      </c>
      <c r="O28" s="80">
        <f t="shared" ref="O28:T28" si="82">(O18+O20+O22+O24+O26)</f>
        <v>2</v>
      </c>
      <c r="P28" s="80">
        <f t="shared" si="82"/>
        <v>3</v>
      </c>
      <c r="Q28" s="80">
        <f t="shared" si="82"/>
        <v>1</v>
      </c>
      <c r="R28" s="80">
        <f t="shared" si="82"/>
        <v>10</v>
      </c>
      <c r="S28" s="80">
        <f t="shared" si="82"/>
        <v>0</v>
      </c>
      <c r="T28" s="81">
        <f t="shared" si="82"/>
        <v>0</v>
      </c>
    </row>
    <row r="29" spans="1:20" s="1" customFormat="1" ht="15.6" customHeight="1" thickBot="1" x14ac:dyDescent="0.25">
      <c r="A29" s="528"/>
      <c r="B29" s="100" t="s">
        <v>21</v>
      </c>
      <c r="C29" s="149">
        <f>IF(C$6=0,0,(C28/C$6*100))</f>
        <v>15.805542508219823</v>
      </c>
      <c r="D29" s="122">
        <f t="shared" ref="D29" si="83">IF(D$6=0,0,(D28/D$6*100))</f>
        <v>16.140583554376658</v>
      </c>
      <c r="E29" s="151">
        <f t="shared" ref="E29" si="84">IF(E$6=0,0,(E28/E$6*100))</f>
        <v>13.751100675080716</v>
      </c>
      <c r="F29" s="151">
        <f t="shared" ref="F29" si="85">IF(F$6=0,0,(F28/F$6*100))</f>
        <v>38.567493112947659</v>
      </c>
      <c r="G29" s="266">
        <f t="shared" ref="G29" si="86">IF(G$6=0,0,(G28/G$6*100))</f>
        <v>13.217213114754097</v>
      </c>
      <c r="H29" s="153">
        <f t="shared" ref="H29" si="87">IF(H$6=0,0,(H28/H$6*100))</f>
        <v>12.820512820512819</v>
      </c>
      <c r="I29" s="151">
        <f t="shared" ref="I29" si="88">IF(I$6=0,0,(I28/I$6*100))</f>
        <v>16.666666666666664</v>
      </c>
      <c r="J29" s="151">
        <f t="shared" ref="J29" si="89">IF(J$6=0,0,(J28/J$6*100))</f>
        <v>12.5</v>
      </c>
      <c r="K29" s="151">
        <f t="shared" ref="K29" si="90">IF(K$6=0,0,(K28/K$6*100))</f>
        <v>17.391304347826086</v>
      </c>
      <c r="L29" s="151">
        <f t="shared" ref="L29" si="91">IF(L$6=0,0,(L28/L$6*100))</f>
        <v>0</v>
      </c>
      <c r="M29" s="151">
        <f t="shared" ref="M29" si="92">IF(M$6=0,0,(M28/M$6*100))</f>
        <v>12.5</v>
      </c>
      <c r="N29" s="151">
        <f t="shared" ref="N29" si="93">IF(N$6=0,0,(N28/N$6*100))</f>
        <v>25</v>
      </c>
      <c r="O29" s="151">
        <f t="shared" ref="O29" si="94">IF(O$6=0,0,(O28/O$6*100))</f>
        <v>8.3333333333333321</v>
      </c>
      <c r="P29" s="151">
        <f t="shared" ref="P29" si="95">IF(P$6=0,0,(P28/P$6*100))</f>
        <v>15.789473684210526</v>
      </c>
      <c r="Q29" s="151">
        <f t="shared" ref="Q29" si="96">IF(Q$6=0,0,(Q28/Q$6*100))</f>
        <v>100</v>
      </c>
      <c r="R29" s="151">
        <f t="shared" ref="R29" si="97">IF(R$6=0,0,(R28/R$6*100))</f>
        <v>11.76470588235294</v>
      </c>
      <c r="S29" s="151">
        <f t="shared" ref="S29" si="98">IF(S$6=0,0,(S28/S$6*100))</f>
        <v>0</v>
      </c>
      <c r="T29" s="154">
        <f t="shared" ref="T29" si="99">IF(T$6=0,0,(T28/T$6*100))</f>
        <v>0</v>
      </c>
    </row>
    <row r="30" spans="1:20" s="1" customFormat="1" ht="24" customHeight="1" thickTop="1" thickBot="1" x14ac:dyDescent="0.25">
      <c r="A30" s="524" t="s">
        <v>39</v>
      </c>
      <c r="B30" s="525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5"/>
      <c r="T30" s="526"/>
    </row>
    <row r="31" spans="1:20" s="1" customFormat="1" ht="15.6" customHeight="1" thickTop="1" x14ac:dyDescent="0.2">
      <c r="A31" s="503" t="s">
        <v>19</v>
      </c>
      <c r="B31" s="12" t="s">
        <v>20</v>
      </c>
      <c r="C31" s="334">
        <v>7745</v>
      </c>
      <c r="D31" s="418">
        <f>C31-G31</f>
        <v>6838</v>
      </c>
      <c r="E31" s="354">
        <v>6273</v>
      </c>
      <c r="F31" s="349">
        <v>565</v>
      </c>
      <c r="G31" s="350">
        <v>907</v>
      </c>
      <c r="H31" s="237">
        <v>211</v>
      </c>
      <c r="I31" s="351">
        <v>5</v>
      </c>
      <c r="J31" s="349">
        <v>22</v>
      </c>
      <c r="K31" s="349">
        <v>40</v>
      </c>
      <c r="L31" s="349">
        <v>14</v>
      </c>
      <c r="M31" s="349">
        <v>8</v>
      </c>
      <c r="N31" s="349">
        <v>4</v>
      </c>
      <c r="O31" s="349">
        <v>22</v>
      </c>
      <c r="P31" s="349">
        <v>15</v>
      </c>
      <c r="Q31" s="349">
        <v>1</v>
      </c>
      <c r="R31" s="349">
        <v>77</v>
      </c>
      <c r="S31" s="349"/>
      <c r="T31" s="352">
        <v>3</v>
      </c>
    </row>
    <row r="32" spans="1:20" s="1" customFormat="1" ht="15.6" customHeight="1" x14ac:dyDescent="0.2">
      <c r="A32" s="504"/>
      <c r="B32" s="9" t="s">
        <v>26</v>
      </c>
      <c r="C32" s="268">
        <v>100</v>
      </c>
      <c r="D32" s="421">
        <f t="shared" ref="D32" si="100">IF($C31=0,0%,(D31/$C31*100))</f>
        <v>88.289218850871535</v>
      </c>
      <c r="E32" s="269">
        <f t="shared" ref="E32:T34" si="101">IF($C31=0,0%,(E31/$C31*100))</f>
        <v>80.994189799870881</v>
      </c>
      <c r="F32" s="125">
        <f t="shared" si="101"/>
        <v>7.295029051000645</v>
      </c>
      <c r="G32" s="126">
        <f t="shared" si="101"/>
        <v>11.71078114912847</v>
      </c>
      <c r="H32" s="128">
        <f t="shared" si="101"/>
        <v>2.7243382827630729</v>
      </c>
      <c r="I32" s="133">
        <f t="shared" si="101"/>
        <v>6.4557779212395083E-2</v>
      </c>
      <c r="J32" s="107">
        <f t="shared" si="101"/>
        <v>0.28405422853453843</v>
      </c>
      <c r="K32" s="107">
        <f t="shared" si="101"/>
        <v>0.51646223369916067</v>
      </c>
      <c r="L32" s="107">
        <f t="shared" si="101"/>
        <v>0.18076178179470626</v>
      </c>
      <c r="M32" s="107">
        <f t="shared" si="101"/>
        <v>0.10329244673983216</v>
      </c>
      <c r="N32" s="107">
        <f t="shared" si="101"/>
        <v>5.1646223369916082E-2</v>
      </c>
      <c r="O32" s="107">
        <f t="shared" si="101"/>
        <v>0.28405422853453843</v>
      </c>
      <c r="P32" s="107">
        <f t="shared" si="101"/>
        <v>0.19367333763718528</v>
      </c>
      <c r="Q32" s="107">
        <f t="shared" si="101"/>
        <v>1.291155584247902E-2</v>
      </c>
      <c r="R32" s="107">
        <f t="shared" si="101"/>
        <v>0.99418979987088452</v>
      </c>
      <c r="S32" s="107">
        <f t="shared" si="101"/>
        <v>0</v>
      </c>
      <c r="T32" s="108">
        <f t="shared" si="101"/>
        <v>3.8734667527437053E-2</v>
      </c>
    </row>
    <row r="33" spans="1:20" s="1" customFormat="1" ht="15.6" customHeight="1" x14ac:dyDescent="0.2">
      <c r="A33" s="504" t="s">
        <v>22</v>
      </c>
      <c r="B33" s="9" t="s">
        <v>20</v>
      </c>
      <c r="C33" s="334">
        <v>8080</v>
      </c>
      <c r="D33" s="356">
        <f>C33-G33</f>
        <v>7150</v>
      </c>
      <c r="E33" s="141">
        <v>6317</v>
      </c>
      <c r="F33" s="80">
        <v>833</v>
      </c>
      <c r="G33" s="79">
        <v>930</v>
      </c>
      <c r="H33" s="237">
        <v>220</v>
      </c>
      <c r="I33" s="353">
        <v>5</v>
      </c>
      <c r="J33" s="80">
        <v>26</v>
      </c>
      <c r="K33" s="80">
        <v>39</v>
      </c>
      <c r="L33" s="80">
        <v>15</v>
      </c>
      <c r="M33" s="80">
        <v>7</v>
      </c>
      <c r="N33" s="80">
        <v>5</v>
      </c>
      <c r="O33" s="80">
        <v>21</v>
      </c>
      <c r="P33" s="80">
        <v>13</v>
      </c>
      <c r="Q33" s="80">
        <v>1</v>
      </c>
      <c r="R33" s="80">
        <v>85</v>
      </c>
      <c r="S33" s="80"/>
      <c r="T33" s="81">
        <v>3</v>
      </c>
    </row>
    <row r="34" spans="1:20" s="1" customFormat="1" ht="15.6" customHeight="1" x14ac:dyDescent="0.2">
      <c r="A34" s="504"/>
      <c r="B34" s="9" t="s">
        <v>21</v>
      </c>
      <c r="C34" s="268">
        <v>100</v>
      </c>
      <c r="D34" s="421">
        <f t="shared" ref="D34" si="102">IF($C33=0,0%,(D33/$C33*100))</f>
        <v>88.490099009900987</v>
      </c>
      <c r="E34" s="269">
        <f t="shared" si="101"/>
        <v>78.180693069306926</v>
      </c>
      <c r="F34" s="125">
        <f t="shared" si="101"/>
        <v>10.309405940594059</v>
      </c>
      <c r="G34" s="126">
        <f t="shared" si="101"/>
        <v>11.509900990099011</v>
      </c>
      <c r="H34" s="128">
        <f t="shared" si="101"/>
        <v>2.722772277227723</v>
      </c>
      <c r="I34" s="133">
        <f t="shared" si="101"/>
        <v>6.1881188118811881E-2</v>
      </c>
      <c r="J34" s="107">
        <f t="shared" si="101"/>
        <v>0.32178217821782179</v>
      </c>
      <c r="K34" s="107">
        <f t="shared" si="101"/>
        <v>0.48267326732673266</v>
      </c>
      <c r="L34" s="107">
        <f t="shared" si="101"/>
        <v>0.18564356435643564</v>
      </c>
      <c r="M34" s="107">
        <f t="shared" si="101"/>
        <v>8.6633663366336641E-2</v>
      </c>
      <c r="N34" s="107">
        <f t="shared" si="101"/>
        <v>6.1881188118811881E-2</v>
      </c>
      <c r="O34" s="107">
        <f t="shared" si="101"/>
        <v>0.25990099009900991</v>
      </c>
      <c r="P34" s="107">
        <f t="shared" si="101"/>
        <v>0.1608910891089109</v>
      </c>
      <c r="Q34" s="107">
        <f t="shared" si="101"/>
        <v>1.2376237623762377E-2</v>
      </c>
      <c r="R34" s="107">
        <f t="shared" si="101"/>
        <v>1.051980198019802</v>
      </c>
      <c r="S34" s="107">
        <f t="shared" si="101"/>
        <v>0</v>
      </c>
      <c r="T34" s="108">
        <f t="shared" si="101"/>
        <v>3.7128712871287127E-2</v>
      </c>
    </row>
    <row r="35" spans="1:20" s="1" customFormat="1" ht="15.6" customHeight="1" x14ac:dyDescent="0.2">
      <c r="A35" s="213" t="s">
        <v>24</v>
      </c>
      <c r="B35" s="9" t="s">
        <v>20</v>
      </c>
      <c r="C35" s="25">
        <f t="shared" ref="C35:T36" si="103">(C33-C31)</f>
        <v>335</v>
      </c>
      <c r="D35" s="27">
        <f t="shared" ref="D35" si="104">(D33-D31)</f>
        <v>312</v>
      </c>
      <c r="E35" s="28">
        <f t="shared" si="103"/>
        <v>44</v>
      </c>
      <c r="F35" s="24">
        <f t="shared" si="103"/>
        <v>268</v>
      </c>
      <c r="G35" s="54">
        <f t="shared" si="103"/>
        <v>23</v>
      </c>
      <c r="H35" s="129">
        <f t="shared" si="103"/>
        <v>9</v>
      </c>
      <c r="I35" s="23">
        <f t="shared" si="103"/>
        <v>0</v>
      </c>
      <c r="J35" s="24">
        <f t="shared" si="103"/>
        <v>4</v>
      </c>
      <c r="K35" s="24">
        <f t="shared" si="103"/>
        <v>-1</v>
      </c>
      <c r="L35" s="24">
        <f t="shared" si="103"/>
        <v>1</v>
      </c>
      <c r="M35" s="24">
        <f t="shared" si="103"/>
        <v>-1</v>
      </c>
      <c r="N35" s="24">
        <f t="shared" si="103"/>
        <v>1</v>
      </c>
      <c r="O35" s="24">
        <f t="shared" si="103"/>
        <v>-1</v>
      </c>
      <c r="P35" s="24">
        <f t="shared" si="103"/>
        <v>-2</v>
      </c>
      <c r="Q35" s="24">
        <f t="shared" si="103"/>
        <v>0</v>
      </c>
      <c r="R35" s="24">
        <f t="shared" si="103"/>
        <v>8</v>
      </c>
      <c r="S35" s="24">
        <f t="shared" si="103"/>
        <v>0</v>
      </c>
      <c r="T35" s="29">
        <f t="shared" si="103"/>
        <v>0</v>
      </c>
    </row>
    <row r="36" spans="1:20" s="1" customFormat="1" ht="15.6" customHeight="1" x14ac:dyDescent="0.2">
      <c r="A36" s="213" t="s">
        <v>25</v>
      </c>
      <c r="B36" s="9" t="s">
        <v>26</v>
      </c>
      <c r="C36" s="112">
        <f t="shared" si="103"/>
        <v>0</v>
      </c>
      <c r="D36" s="113">
        <f t="shared" ref="D36" si="105">(D34-D32)</f>
        <v>0.20088015902945244</v>
      </c>
      <c r="E36" s="110">
        <f t="shared" si="103"/>
        <v>-2.8134967305639549</v>
      </c>
      <c r="F36" s="111">
        <f t="shared" si="103"/>
        <v>3.0143768895934144</v>
      </c>
      <c r="G36" s="109">
        <f t="shared" si="103"/>
        <v>-0.20088015902945955</v>
      </c>
      <c r="H36" s="130">
        <f t="shared" si="103"/>
        <v>-1.5660055353499125E-3</v>
      </c>
      <c r="I36" s="134">
        <f t="shared" si="103"/>
        <v>-2.6765910935832027E-3</v>
      </c>
      <c r="J36" s="111">
        <f t="shared" si="103"/>
        <v>3.7727949683283357E-2</v>
      </c>
      <c r="K36" s="111">
        <f t="shared" si="103"/>
        <v>-3.3788966372428009E-2</v>
      </c>
      <c r="L36" s="111">
        <f t="shared" si="103"/>
        <v>4.8817825617293864E-3</v>
      </c>
      <c r="M36" s="111">
        <f t="shared" si="103"/>
        <v>-1.6658783373495523E-2</v>
      </c>
      <c r="N36" s="111">
        <f t="shared" si="103"/>
        <v>1.0234964748895799E-2</v>
      </c>
      <c r="O36" s="111">
        <f t="shared" si="103"/>
        <v>-2.4153238435528523E-2</v>
      </c>
      <c r="P36" s="111">
        <f t="shared" si="103"/>
        <v>-3.2782248528274383E-2</v>
      </c>
      <c r="Q36" s="111">
        <f t="shared" si="103"/>
        <v>-5.3531821871664366E-4</v>
      </c>
      <c r="R36" s="111">
        <f t="shared" si="103"/>
        <v>5.779039814891751E-2</v>
      </c>
      <c r="S36" s="111">
        <f t="shared" si="103"/>
        <v>0</v>
      </c>
      <c r="T36" s="114">
        <f t="shared" si="103"/>
        <v>-1.6059546561499258E-3</v>
      </c>
    </row>
    <row r="37" spans="1:20" s="1" customFormat="1" ht="15.6" customHeight="1" thickBot="1" x14ac:dyDescent="0.25">
      <c r="A37" s="73" t="s">
        <v>27</v>
      </c>
      <c r="B37" s="74" t="s">
        <v>26</v>
      </c>
      <c r="C37" s="118">
        <f>IF(C31=0,0%,((C33-C31)/C31))*100</f>
        <v>4.3253712072304706</v>
      </c>
      <c r="D37" s="416">
        <f t="shared" ref="D37:T37" si="106">IF(D31=0,0%,((D33-D31)/D31))*100</f>
        <v>4.5627376425855513</v>
      </c>
      <c r="E37" s="121">
        <f t="shared" si="106"/>
        <v>0.70141877889367121</v>
      </c>
      <c r="F37" s="117">
        <f t="shared" si="106"/>
        <v>47.43362831858407</v>
      </c>
      <c r="G37" s="115">
        <f t="shared" si="106"/>
        <v>2.535832414553473</v>
      </c>
      <c r="H37" s="131">
        <f t="shared" si="106"/>
        <v>4.2654028436018958</v>
      </c>
      <c r="I37" s="116">
        <f t="shared" si="106"/>
        <v>0</v>
      </c>
      <c r="J37" s="117">
        <f t="shared" si="106"/>
        <v>18.181818181818183</v>
      </c>
      <c r="K37" s="117">
        <f t="shared" si="106"/>
        <v>-2.5</v>
      </c>
      <c r="L37" s="117">
        <f t="shared" si="106"/>
        <v>7.1428571428571423</v>
      </c>
      <c r="M37" s="117">
        <f t="shared" si="106"/>
        <v>-12.5</v>
      </c>
      <c r="N37" s="117">
        <f t="shared" si="106"/>
        <v>25</v>
      </c>
      <c r="O37" s="117">
        <f t="shared" si="106"/>
        <v>-4.5454545454545459</v>
      </c>
      <c r="P37" s="117">
        <f t="shared" si="106"/>
        <v>-13.333333333333334</v>
      </c>
      <c r="Q37" s="117">
        <f t="shared" si="106"/>
        <v>0</v>
      </c>
      <c r="R37" s="117">
        <f t="shared" si="106"/>
        <v>10.38961038961039</v>
      </c>
      <c r="S37" s="117">
        <f t="shared" si="106"/>
        <v>0</v>
      </c>
      <c r="T37" s="119">
        <f t="shared" si="106"/>
        <v>0</v>
      </c>
    </row>
    <row r="38" spans="1:20" s="1" customFormat="1" ht="24" customHeight="1" thickBot="1" x14ac:dyDescent="0.25">
      <c r="A38" s="507" t="s">
        <v>122</v>
      </c>
      <c r="B38" s="508"/>
      <c r="C38" s="508"/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40"/>
      <c r="T38" s="541"/>
    </row>
    <row r="39" spans="1:20" s="1" customFormat="1" ht="15.6" customHeight="1" x14ac:dyDescent="0.2">
      <c r="A39" s="531" t="s">
        <v>32</v>
      </c>
      <c r="B39" s="69" t="s">
        <v>31</v>
      </c>
      <c r="C39" s="296">
        <v>1031</v>
      </c>
      <c r="D39" s="338">
        <f>C39-G39</f>
        <v>916</v>
      </c>
      <c r="E39" s="342">
        <v>563</v>
      </c>
      <c r="F39" s="335">
        <v>353</v>
      </c>
      <c r="G39" s="348">
        <v>115</v>
      </c>
      <c r="H39" s="338">
        <v>29</v>
      </c>
      <c r="I39" s="342"/>
      <c r="J39" s="335">
        <v>6</v>
      </c>
      <c r="K39" s="335">
        <v>3</v>
      </c>
      <c r="L39" s="335">
        <v>1</v>
      </c>
      <c r="M39" s="335"/>
      <c r="N39" s="335">
        <v>2</v>
      </c>
      <c r="O39" s="335">
        <v>1</v>
      </c>
      <c r="P39" s="335">
        <v>1</v>
      </c>
      <c r="Q39" s="335">
        <v>1</v>
      </c>
      <c r="R39" s="335">
        <v>14</v>
      </c>
      <c r="S39" s="335"/>
      <c r="T39" s="343"/>
    </row>
    <row r="40" spans="1:20" s="1" customFormat="1" ht="15.6" customHeight="1" thickBot="1" x14ac:dyDescent="0.25">
      <c r="A40" s="510"/>
      <c r="B40" s="74" t="s">
        <v>21</v>
      </c>
      <c r="C40" s="135">
        <f>IF(C$33=0,0,(C39/C$33*100))</f>
        <v>12.759900990099011</v>
      </c>
      <c r="D40" s="422">
        <f t="shared" ref="D40:T40" si="107">IF(D$33=0,0,(D39/D$33*100))</f>
        <v>12.811188811188812</v>
      </c>
      <c r="E40" s="107">
        <f t="shared" si="107"/>
        <v>8.912458445464619</v>
      </c>
      <c r="F40" s="107">
        <f t="shared" si="107"/>
        <v>42.376950780312121</v>
      </c>
      <c r="G40" s="120">
        <f t="shared" si="107"/>
        <v>12.365591397849462</v>
      </c>
      <c r="H40" s="163">
        <f t="shared" si="107"/>
        <v>13.18181818181818</v>
      </c>
      <c r="I40" s="107">
        <f t="shared" si="107"/>
        <v>0</v>
      </c>
      <c r="J40" s="107">
        <f t="shared" si="107"/>
        <v>23.076923076923077</v>
      </c>
      <c r="K40" s="107">
        <f t="shared" si="107"/>
        <v>7.6923076923076925</v>
      </c>
      <c r="L40" s="107">
        <f t="shared" si="107"/>
        <v>6.666666666666667</v>
      </c>
      <c r="M40" s="107">
        <f t="shared" si="107"/>
        <v>0</v>
      </c>
      <c r="N40" s="107">
        <f t="shared" si="107"/>
        <v>40</v>
      </c>
      <c r="O40" s="107">
        <f t="shared" si="107"/>
        <v>4.7619047619047619</v>
      </c>
      <c r="P40" s="107">
        <f t="shared" si="107"/>
        <v>7.6923076923076925</v>
      </c>
      <c r="Q40" s="107">
        <f t="shared" si="107"/>
        <v>100</v>
      </c>
      <c r="R40" s="107">
        <f t="shared" si="107"/>
        <v>16.470588235294116</v>
      </c>
      <c r="S40" s="107">
        <f t="shared" si="107"/>
        <v>0</v>
      </c>
      <c r="T40" s="108">
        <f t="shared" si="107"/>
        <v>0</v>
      </c>
    </row>
    <row r="41" spans="1:20" s="1" customFormat="1" ht="24" customHeight="1" thickBot="1" x14ac:dyDescent="0.25">
      <c r="A41" s="507" t="s">
        <v>123</v>
      </c>
      <c r="B41" s="508"/>
      <c r="C41" s="508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  <c r="S41" s="508"/>
      <c r="T41" s="512"/>
    </row>
    <row r="42" spans="1:20" s="1" customFormat="1" ht="15.6" customHeight="1" x14ac:dyDescent="0.2">
      <c r="A42" s="531" t="s">
        <v>33</v>
      </c>
      <c r="B42" s="69" t="s">
        <v>31</v>
      </c>
      <c r="C42" s="296"/>
      <c r="D42" s="338">
        <f t="shared" ref="D42" si="108">C42-G42</f>
        <v>0</v>
      </c>
      <c r="E42" s="342"/>
      <c r="F42" s="335"/>
      <c r="G42" s="348"/>
      <c r="H42" s="338"/>
      <c r="I42" s="342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43"/>
    </row>
    <row r="43" spans="1:20" s="1" customFormat="1" ht="15.6" customHeight="1" x14ac:dyDescent="0.2">
      <c r="A43" s="503"/>
      <c r="B43" s="9" t="s">
        <v>21</v>
      </c>
      <c r="C43" s="135">
        <f>IF(C$31=0,0,(C42/C$31*100))</f>
        <v>0</v>
      </c>
      <c r="D43" s="421">
        <f t="shared" ref="D43:T43" si="109">IF(D$31=0,0,(D42/D$31*100))</f>
        <v>0</v>
      </c>
      <c r="E43" s="107">
        <f t="shared" si="109"/>
        <v>0</v>
      </c>
      <c r="F43" s="107">
        <f t="shared" si="109"/>
        <v>0</v>
      </c>
      <c r="G43" s="120">
        <f t="shared" si="109"/>
        <v>0</v>
      </c>
      <c r="H43" s="122">
        <f t="shared" si="109"/>
        <v>0</v>
      </c>
      <c r="I43" s="107">
        <f t="shared" si="109"/>
        <v>0</v>
      </c>
      <c r="J43" s="107">
        <f t="shared" si="109"/>
        <v>0</v>
      </c>
      <c r="K43" s="107">
        <f t="shared" si="109"/>
        <v>0</v>
      </c>
      <c r="L43" s="107">
        <f t="shared" si="109"/>
        <v>0</v>
      </c>
      <c r="M43" s="107">
        <f t="shared" si="109"/>
        <v>0</v>
      </c>
      <c r="N43" s="107">
        <f t="shared" si="109"/>
        <v>0</v>
      </c>
      <c r="O43" s="107">
        <f t="shared" si="109"/>
        <v>0</v>
      </c>
      <c r="P43" s="107">
        <f t="shared" si="109"/>
        <v>0</v>
      </c>
      <c r="Q43" s="107">
        <f t="shared" si="109"/>
        <v>0</v>
      </c>
      <c r="R43" s="107">
        <f t="shared" si="109"/>
        <v>0</v>
      </c>
      <c r="S43" s="107">
        <f t="shared" si="109"/>
        <v>0</v>
      </c>
      <c r="T43" s="108">
        <f t="shared" si="109"/>
        <v>0</v>
      </c>
    </row>
    <row r="44" spans="1:20" s="1" customFormat="1" ht="15.6" customHeight="1" x14ac:dyDescent="0.2">
      <c r="A44" s="527" t="s">
        <v>34</v>
      </c>
      <c r="B44" s="9" t="s">
        <v>31</v>
      </c>
      <c r="C44" s="140">
        <v>9</v>
      </c>
      <c r="D44" s="50">
        <f t="shared" ref="D44" si="110">C44-G44</f>
        <v>6</v>
      </c>
      <c r="E44" s="346">
        <v>4</v>
      </c>
      <c r="F44" s="344">
        <v>2</v>
      </c>
      <c r="G44" s="355">
        <v>3</v>
      </c>
      <c r="H44" s="50">
        <v>1</v>
      </c>
      <c r="I44" s="346"/>
      <c r="J44" s="344">
        <v>1</v>
      </c>
      <c r="K44" s="344"/>
      <c r="L44" s="344"/>
      <c r="M44" s="344"/>
      <c r="N44" s="344"/>
      <c r="O44" s="344"/>
      <c r="P44" s="344"/>
      <c r="Q44" s="344"/>
      <c r="R44" s="344"/>
      <c r="S44" s="344"/>
      <c r="T44" s="347"/>
    </row>
    <row r="45" spans="1:20" s="1" customFormat="1" ht="15.6" customHeight="1" x14ac:dyDescent="0.2">
      <c r="A45" s="503"/>
      <c r="B45" s="9" t="s">
        <v>21</v>
      </c>
      <c r="C45" s="135">
        <f>IF(C$31=0,0,(C44/C$31*100))</f>
        <v>0.11620400258231117</v>
      </c>
      <c r="D45" s="421">
        <f t="shared" ref="D45" si="111">IF(D$31=0,0,(D44/D$31*100))</f>
        <v>8.7744954665106761E-2</v>
      </c>
      <c r="E45" s="107">
        <f t="shared" ref="E45" si="112">IF(E$31=0,0,(E44/E$31*100))</f>
        <v>6.3765343535788291E-2</v>
      </c>
      <c r="F45" s="107">
        <f t="shared" ref="F45" si="113">IF(F$31=0,0,(F44/F$31*100))</f>
        <v>0.35398230088495575</v>
      </c>
      <c r="G45" s="120">
        <f t="shared" ref="G45" si="114">IF(G$31=0,0,(G44/G$31*100))</f>
        <v>0.33076074972436603</v>
      </c>
      <c r="H45" s="122">
        <f t="shared" ref="H45" si="115">IF(H$31=0,0,(H44/H$31*100))</f>
        <v>0.47393364928909953</v>
      </c>
      <c r="I45" s="107">
        <f t="shared" ref="I45" si="116">IF(I$31=0,0,(I44/I$31*100))</f>
        <v>0</v>
      </c>
      <c r="J45" s="107">
        <f t="shared" ref="J45" si="117">IF(J$31=0,0,(J44/J$31*100))</f>
        <v>4.5454545454545459</v>
      </c>
      <c r="K45" s="107">
        <f t="shared" ref="K45" si="118">IF(K$31=0,0,(K44/K$31*100))</f>
        <v>0</v>
      </c>
      <c r="L45" s="107">
        <f t="shared" ref="L45" si="119">IF(L$31=0,0,(L44/L$31*100))</f>
        <v>0</v>
      </c>
      <c r="M45" s="107">
        <f t="shared" ref="M45" si="120">IF(M$31=0,0,(M44/M$31*100))</f>
        <v>0</v>
      </c>
      <c r="N45" s="107">
        <f t="shared" ref="N45" si="121">IF(N$31=0,0,(N44/N$31*100))</f>
        <v>0</v>
      </c>
      <c r="O45" s="107">
        <f t="shared" ref="O45" si="122">IF(O$31=0,0,(O44/O$31*100))</f>
        <v>0</v>
      </c>
      <c r="P45" s="107">
        <f t="shared" ref="P45" si="123">IF(P$31=0,0,(P44/P$31*100))</f>
        <v>0</v>
      </c>
      <c r="Q45" s="107">
        <f t="shared" ref="Q45" si="124">IF(Q$31=0,0,(Q44/Q$31*100))</f>
        <v>0</v>
      </c>
      <c r="R45" s="107">
        <f t="shared" ref="R45" si="125">IF(R$31=0,0,(R44/R$31*100))</f>
        <v>0</v>
      </c>
      <c r="S45" s="107">
        <f t="shared" ref="S45" si="126">IF(S$31=0,0,(S44/S$31*100))</f>
        <v>0</v>
      </c>
      <c r="T45" s="108">
        <f t="shared" ref="T45" si="127">IF(T$31=0,0,(T44/T$31*100))</f>
        <v>0</v>
      </c>
    </row>
    <row r="46" spans="1:20" s="1" customFormat="1" ht="15.6" customHeight="1" x14ac:dyDescent="0.2">
      <c r="A46" s="527" t="s">
        <v>35</v>
      </c>
      <c r="B46" s="9" t="s">
        <v>31</v>
      </c>
      <c r="C46" s="140">
        <v>160</v>
      </c>
      <c r="D46" s="50">
        <f t="shared" ref="D46" si="128">C46-G46</f>
        <v>134</v>
      </c>
      <c r="E46" s="346">
        <v>103</v>
      </c>
      <c r="F46" s="344">
        <v>31</v>
      </c>
      <c r="G46" s="355">
        <v>26</v>
      </c>
      <c r="H46" s="50">
        <v>7</v>
      </c>
      <c r="I46" s="346"/>
      <c r="J46" s="344"/>
      <c r="K46" s="344"/>
      <c r="L46" s="344"/>
      <c r="M46" s="344"/>
      <c r="N46" s="344">
        <v>1</v>
      </c>
      <c r="O46" s="344"/>
      <c r="P46" s="344">
        <v>1</v>
      </c>
      <c r="Q46" s="344">
        <v>1</v>
      </c>
      <c r="R46" s="344">
        <v>4</v>
      </c>
      <c r="S46" s="344"/>
      <c r="T46" s="347"/>
    </row>
    <row r="47" spans="1:20" s="1" customFormat="1" ht="15.6" customHeight="1" x14ac:dyDescent="0.2">
      <c r="A47" s="503"/>
      <c r="B47" s="9" t="s">
        <v>21</v>
      </c>
      <c r="C47" s="135">
        <f>IF(C$31=0,0,(C46/C$31*100))</f>
        <v>2.0658489347966427</v>
      </c>
      <c r="D47" s="421">
        <f t="shared" ref="D47" si="129">IF(D$31=0,0,(D46/D$31*100))</f>
        <v>1.9596373208540507</v>
      </c>
      <c r="E47" s="107">
        <f t="shared" ref="E47" si="130">IF(E$31=0,0,(E46/E$31*100))</f>
        <v>1.6419575960465487</v>
      </c>
      <c r="F47" s="107">
        <f t="shared" ref="F47" si="131">IF(F$31=0,0,(F46/F$31*100))</f>
        <v>5.4867256637168138</v>
      </c>
      <c r="G47" s="120">
        <f t="shared" ref="G47" si="132">IF(G$31=0,0,(G46/G$31*100))</f>
        <v>2.8665931642778393</v>
      </c>
      <c r="H47" s="122">
        <f t="shared" ref="H47" si="133">IF(H$31=0,0,(H46/H$31*100))</f>
        <v>3.3175355450236967</v>
      </c>
      <c r="I47" s="107">
        <f t="shared" ref="I47" si="134">IF(I$31=0,0,(I46/I$31*100))</f>
        <v>0</v>
      </c>
      <c r="J47" s="107">
        <f t="shared" ref="J47" si="135">IF(J$31=0,0,(J46/J$31*100))</f>
        <v>0</v>
      </c>
      <c r="K47" s="107">
        <f t="shared" ref="K47" si="136">IF(K$31=0,0,(K46/K$31*100))</f>
        <v>0</v>
      </c>
      <c r="L47" s="107">
        <f t="shared" ref="L47" si="137">IF(L$31=0,0,(L46/L$31*100))</f>
        <v>0</v>
      </c>
      <c r="M47" s="107">
        <f t="shared" ref="M47" si="138">IF(M$31=0,0,(M46/M$31*100))</f>
        <v>0</v>
      </c>
      <c r="N47" s="107">
        <f t="shared" ref="N47" si="139">IF(N$31=0,0,(N46/N$31*100))</f>
        <v>25</v>
      </c>
      <c r="O47" s="107">
        <f t="shared" ref="O47" si="140">IF(O$31=0,0,(O46/O$31*100))</f>
        <v>0</v>
      </c>
      <c r="P47" s="107">
        <f t="shared" ref="P47" si="141">IF(P$31=0,0,(P46/P$31*100))</f>
        <v>6.666666666666667</v>
      </c>
      <c r="Q47" s="107">
        <f t="shared" ref="Q47" si="142">IF(Q$31=0,0,(Q46/Q$31*100))</f>
        <v>100</v>
      </c>
      <c r="R47" s="107">
        <f t="shared" ref="R47" si="143">IF(R$31=0,0,(R46/R$31*100))</f>
        <v>5.1948051948051948</v>
      </c>
      <c r="S47" s="107">
        <f t="shared" ref="S47" si="144">IF(S$31=0,0,(S46/S$31*100))</f>
        <v>0</v>
      </c>
      <c r="T47" s="108">
        <f t="shared" ref="T47" si="145">IF(T$31=0,0,(T46/T$31*100))</f>
        <v>0</v>
      </c>
    </row>
    <row r="48" spans="1:20" s="1" customFormat="1" ht="15.6" customHeight="1" x14ac:dyDescent="0.2">
      <c r="A48" s="505" t="s">
        <v>36</v>
      </c>
      <c r="B48" s="9" t="s">
        <v>31</v>
      </c>
      <c r="C48" s="140">
        <v>316</v>
      </c>
      <c r="D48" s="50">
        <f t="shared" ref="D48" si="146">C48-G48</f>
        <v>282</v>
      </c>
      <c r="E48" s="346">
        <v>266</v>
      </c>
      <c r="F48" s="344">
        <v>16</v>
      </c>
      <c r="G48" s="355">
        <v>34</v>
      </c>
      <c r="H48" s="50">
        <v>5</v>
      </c>
      <c r="I48" s="346"/>
      <c r="J48" s="344"/>
      <c r="K48" s="344">
        <v>2</v>
      </c>
      <c r="L48" s="344"/>
      <c r="M48" s="344">
        <v>1</v>
      </c>
      <c r="N48" s="344"/>
      <c r="O48" s="344">
        <v>2</v>
      </c>
      <c r="P48" s="344"/>
      <c r="Q48" s="344"/>
      <c r="R48" s="344"/>
      <c r="S48" s="344"/>
      <c r="T48" s="347"/>
    </row>
    <row r="49" spans="1:20" s="1" customFormat="1" ht="15.6" customHeight="1" x14ac:dyDescent="0.2">
      <c r="A49" s="506"/>
      <c r="B49" s="9" t="s">
        <v>21</v>
      </c>
      <c r="C49" s="135">
        <f>IF(C$31=0,0,(C48/C$31*100))</f>
        <v>4.08005164622337</v>
      </c>
      <c r="D49" s="421">
        <f t="shared" ref="D49" si="147">IF(D$31=0,0,(D48/D$31*100))</f>
        <v>4.1240128692600173</v>
      </c>
      <c r="E49" s="107">
        <f t="shared" ref="E49" si="148">IF(E$31=0,0,(E48/E$31*100))</f>
        <v>4.2403953451299223</v>
      </c>
      <c r="F49" s="107">
        <f t="shared" ref="F49" si="149">IF(F$31=0,0,(F48/F$31*100))</f>
        <v>2.831858407079646</v>
      </c>
      <c r="G49" s="120">
        <f t="shared" ref="G49" si="150">IF(G$31=0,0,(G48/G$31*100))</f>
        <v>3.7486218302094816</v>
      </c>
      <c r="H49" s="122">
        <f t="shared" ref="H49" si="151">IF(H$31=0,0,(H48/H$31*100))</f>
        <v>2.3696682464454977</v>
      </c>
      <c r="I49" s="107">
        <f t="shared" ref="I49" si="152">IF(I$31=0,0,(I48/I$31*100))</f>
        <v>0</v>
      </c>
      <c r="J49" s="107">
        <f t="shared" ref="J49" si="153">IF(J$31=0,0,(J48/J$31*100))</f>
        <v>0</v>
      </c>
      <c r="K49" s="107">
        <f t="shared" ref="K49" si="154">IF(K$31=0,0,(K48/K$31*100))</f>
        <v>5</v>
      </c>
      <c r="L49" s="107">
        <f t="shared" ref="L49" si="155">IF(L$31=0,0,(L48/L$31*100))</f>
        <v>0</v>
      </c>
      <c r="M49" s="107">
        <f t="shared" ref="M49" si="156">IF(M$31=0,0,(M48/M$31*100))</f>
        <v>12.5</v>
      </c>
      <c r="N49" s="107">
        <f t="shared" ref="N49" si="157">IF(N$31=0,0,(N48/N$31*100))</f>
        <v>0</v>
      </c>
      <c r="O49" s="107">
        <f t="shared" ref="O49" si="158">IF(O$31=0,0,(O48/O$31*100))</f>
        <v>9.0909090909090917</v>
      </c>
      <c r="P49" s="107">
        <f t="shared" ref="P49" si="159">IF(P$31=0,0,(P48/P$31*100))</f>
        <v>0</v>
      </c>
      <c r="Q49" s="107">
        <f t="shared" ref="Q49" si="160">IF(Q$31=0,0,(Q48/Q$31*100))</f>
        <v>0</v>
      </c>
      <c r="R49" s="107">
        <f t="shared" ref="R49" si="161">IF(R$31=0,0,(R48/R$31*100))</f>
        <v>0</v>
      </c>
      <c r="S49" s="107">
        <f t="shared" ref="S49" si="162">IF(S$31=0,0,(S48/S$31*100))</f>
        <v>0</v>
      </c>
      <c r="T49" s="108">
        <f t="shared" ref="T49" si="163">IF(T$31=0,0,(T48/T$31*100))</f>
        <v>0</v>
      </c>
    </row>
    <row r="50" spans="1:20" s="1" customFormat="1" ht="15.6" customHeight="1" x14ac:dyDescent="0.2">
      <c r="A50" s="505" t="s">
        <v>37</v>
      </c>
      <c r="B50" s="9" t="s">
        <v>31</v>
      </c>
      <c r="C50" s="140">
        <v>196</v>
      </c>
      <c r="D50" s="50">
        <f t="shared" ref="D50" si="164">C50-G50</f>
        <v>171</v>
      </c>
      <c r="E50" s="346">
        <v>137</v>
      </c>
      <c r="F50" s="344">
        <v>34</v>
      </c>
      <c r="G50" s="355">
        <v>25</v>
      </c>
      <c r="H50" s="50">
        <v>6</v>
      </c>
      <c r="I50" s="346"/>
      <c r="J50" s="344"/>
      <c r="K50" s="344">
        <v>2</v>
      </c>
      <c r="L50" s="344"/>
      <c r="M50" s="344"/>
      <c r="N50" s="344"/>
      <c r="O50" s="344"/>
      <c r="P50" s="344">
        <v>2</v>
      </c>
      <c r="Q50" s="344"/>
      <c r="R50" s="344">
        <v>2</v>
      </c>
      <c r="S50" s="344"/>
      <c r="T50" s="347"/>
    </row>
    <row r="51" spans="1:20" s="1" customFormat="1" ht="15.6" customHeight="1" x14ac:dyDescent="0.2">
      <c r="A51" s="506"/>
      <c r="B51" s="9" t="s">
        <v>21</v>
      </c>
      <c r="C51" s="135">
        <f>IF(C$31=0,0,(C50/C$31*100))</f>
        <v>2.5306649451258876</v>
      </c>
      <c r="D51" s="421">
        <f t="shared" ref="D51" si="165">IF(D$31=0,0,(D50/D$31*100))</f>
        <v>2.5007312079555426</v>
      </c>
      <c r="E51" s="107">
        <f t="shared" ref="E51" si="166">IF(E$31=0,0,(E50/E$31*100))</f>
        <v>2.1839630161007491</v>
      </c>
      <c r="F51" s="107">
        <f t="shared" ref="F51" si="167">IF(F$31=0,0,(F50/F$31*100))</f>
        <v>6.0176991150442474</v>
      </c>
      <c r="G51" s="120">
        <f t="shared" ref="G51" si="168">IF(G$31=0,0,(G50/G$31*100))</f>
        <v>2.7563395810363835</v>
      </c>
      <c r="H51" s="122">
        <f t="shared" ref="H51" si="169">IF(H$31=0,0,(H50/H$31*100))</f>
        <v>2.8436018957345972</v>
      </c>
      <c r="I51" s="107">
        <f t="shared" ref="I51" si="170">IF(I$31=0,0,(I50/I$31*100))</f>
        <v>0</v>
      </c>
      <c r="J51" s="107">
        <f t="shared" ref="J51" si="171">IF(J$31=0,0,(J50/J$31*100))</f>
        <v>0</v>
      </c>
      <c r="K51" s="107">
        <f t="shared" ref="K51" si="172">IF(K$31=0,0,(K50/K$31*100))</f>
        <v>5</v>
      </c>
      <c r="L51" s="107">
        <f t="shared" ref="L51" si="173">IF(L$31=0,0,(L50/L$31*100))</f>
        <v>0</v>
      </c>
      <c r="M51" s="107">
        <f t="shared" ref="M51" si="174">IF(M$31=0,0,(M50/M$31*100))</f>
        <v>0</v>
      </c>
      <c r="N51" s="107">
        <f t="shared" ref="N51" si="175">IF(N$31=0,0,(N50/N$31*100))</f>
        <v>0</v>
      </c>
      <c r="O51" s="107">
        <f t="shared" ref="O51" si="176">IF(O$31=0,0,(O50/O$31*100))</f>
        <v>0</v>
      </c>
      <c r="P51" s="107">
        <f t="shared" ref="P51" si="177">IF(P$31=0,0,(P50/P$31*100))</f>
        <v>13.333333333333334</v>
      </c>
      <c r="Q51" s="107">
        <f t="shared" ref="Q51" si="178">IF(Q$31=0,0,(Q50/Q$31*100))</f>
        <v>0</v>
      </c>
      <c r="R51" s="107">
        <f t="shared" ref="R51" si="179">IF(R$31=0,0,(R50/R$31*100))</f>
        <v>2.5974025974025974</v>
      </c>
      <c r="S51" s="107">
        <f t="shared" ref="S51" si="180">IF(S$31=0,0,(S50/S$31*100))</f>
        <v>0</v>
      </c>
      <c r="T51" s="108">
        <f t="shared" ref="T51" si="181">IF(T$31=0,0,(T50/T$31*100))</f>
        <v>0</v>
      </c>
    </row>
    <row r="52" spans="1:20" s="1" customFormat="1" ht="15.6" customHeight="1" x14ac:dyDescent="0.2">
      <c r="A52" s="527" t="s">
        <v>38</v>
      </c>
      <c r="B52" s="9" t="s">
        <v>31</v>
      </c>
      <c r="C52" s="140">
        <f>(C42+C44+C46+C48+C50)</f>
        <v>681</v>
      </c>
      <c r="D52" s="50">
        <f t="shared" ref="D52" si="182">C52-G52</f>
        <v>593</v>
      </c>
      <c r="E52" s="141">
        <f>(E42+E44+E46+E48+E50)</f>
        <v>510</v>
      </c>
      <c r="F52" s="80">
        <f>(F42+F44+F46+F48+F50)</f>
        <v>83</v>
      </c>
      <c r="G52" s="140">
        <f>(G42+G44+G46+G48+G50)</f>
        <v>88</v>
      </c>
      <c r="H52" s="50">
        <f>(H42+H44+H46+H48+H50)</f>
        <v>19</v>
      </c>
      <c r="I52" s="141">
        <f t="shared" ref="I52:T52" si="183">(I42+I44+I46+I48+I50)</f>
        <v>0</v>
      </c>
      <c r="J52" s="80">
        <f t="shared" si="183"/>
        <v>1</v>
      </c>
      <c r="K52" s="80">
        <f t="shared" si="183"/>
        <v>4</v>
      </c>
      <c r="L52" s="80">
        <f>(L42+L44+L46+L48+L50)</f>
        <v>0</v>
      </c>
      <c r="M52" s="80">
        <f>(M42+M44+M46+M48+M50)</f>
        <v>1</v>
      </c>
      <c r="N52" s="80">
        <f>(N42+N44+N46+N48+N50)</f>
        <v>1</v>
      </c>
      <c r="O52" s="80">
        <f t="shared" si="183"/>
        <v>2</v>
      </c>
      <c r="P52" s="80">
        <f t="shared" si="183"/>
        <v>3</v>
      </c>
      <c r="Q52" s="80">
        <f t="shared" si="183"/>
        <v>1</v>
      </c>
      <c r="R52" s="80">
        <f t="shared" si="183"/>
        <v>6</v>
      </c>
      <c r="S52" s="80">
        <f t="shared" si="183"/>
        <v>0</v>
      </c>
      <c r="T52" s="81">
        <f t="shared" si="183"/>
        <v>0</v>
      </c>
    </row>
    <row r="53" spans="1:20" s="1" customFormat="1" ht="15.6" customHeight="1" thickBot="1" x14ac:dyDescent="0.25">
      <c r="A53" s="528"/>
      <c r="B53" s="100" t="s">
        <v>21</v>
      </c>
      <c r="C53" s="149">
        <f>IF(C$31=0,0,(C52/C$31*100))</f>
        <v>8.7927695287282113</v>
      </c>
      <c r="D53" s="423">
        <f t="shared" ref="D53" si="184">IF(D$31=0,0,(D52/D$31*100))</f>
        <v>8.6721263527347165</v>
      </c>
      <c r="E53" s="151">
        <f t="shared" ref="E53" si="185">IF(E$31=0,0,(E52/E$31*100))</f>
        <v>8.1300813008130071</v>
      </c>
      <c r="F53" s="151">
        <f t="shared" ref="F53" si="186">IF(F$31=0,0,(F52/F$31*100))</f>
        <v>14.690265486725664</v>
      </c>
      <c r="G53" s="152">
        <f t="shared" ref="G53" si="187">IF(G$31=0,0,(G52/G$31*100))</f>
        <v>9.7023153252480707</v>
      </c>
      <c r="H53" s="153">
        <f t="shared" ref="H53" si="188">IF(H$31=0,0,(H52/H$31*100))</f>
        <v>9.0047393364928912</v>
      </c>
      <c r="I53" s="151">
        <f t="shared" ref="I53" si="189">IF(I$31=0,0,(I52/I$31*100))</f>
        <v>0</v>
      </c>
      <c r="J53" s="151">
        <f t="shared" ref="J53" si="190">IF(J$31=0,0,(J52/J$31*100))</f>
        <v>4.5454545454545459</v>
      </c>
      <c r="K53" s="151">
        <f t="shared" ref="K53" si="191">IF(K$31=0,0,(K52/K$31*100))</f>
        <v>10</v>
      </c>
      <c r="L53" s="151">
        <f t="shared" ref="L53" si="192">IF(L$31=0,0,(L52/L$31*100))</f>
        <v>0</v>
      </c>
      <c r="M53" s="151">
        <f t="shared" ref="M53" si="193">IF(M$31=0,0,(M52/M$31*100))</f>
        <v>12.5</v>
      </c>
      <c r="N53" s="151">
        <f t="shared" ref="N53" si="194">IF(N$31=0,0,(N52/N$31*100))</f>
        <v>25</v>
      </c>
      <c r="O53" s="151">
        <f t="shared" ref="O53" si="195">IF(O$31=0,0,(O52/O$31*100))</f>
        <v>9.0909090909090917</v>
      </c>
      <c r="P53" s="151">
        <f t="shared" ref="P53" si="196">IF(P$31=0,0,(P52/P$31*100))</f>
        <v>20</v>
      </c>
      <c r="Q53" s="151">
        <f t="shared" ref="Q53" si="197">IF(Q$31=0,0,(Q52/Q$31*100))</f>
        <v>100</v>
      </c>
      <c r="R53" s="151">
        <f t="shared" ref="R53" si="198">IF(R$31=0,0,(R52/R$31*100))</f>
        <v>7.7922077922077921</v>
      </c>
      <c r="S53" s="151">
        <f t="shared" ref="S53" si="199">IF(S$31=0,0,(S52/S$31*100))</f>
        <v>0</v>
      </c>
      <c r="T53" s="154">
        <f t="shared" ref="T53" si="200">IF(T$31=0,0,(T52/T$31*100))</f>
        <v>0</v>
      </c>
    </row>
    <row r="54" spans="1:20" s="1" customFormat="1" ht="24" customHeight="1" thickTop="1" thickBot="1" x14ac:dyDescent="0.25">
      <c r="A54" s="524" t="s">
        <v>40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6"/>
    </row>
    <row r="55" spans="1:20" s="1" customFormat="1" ht="15.6" customHeight="1" thickTop="1" x14ac:dyDescent="0.2">
      <c r="A55" s="503" t="s">
        <v>19</v>
      </c>
      <c r="B55" s="12" t="s">
        <v>20</v>
      </c>
      <c r="C55" s="334">
        <v>771</v>
      </c>
      <c r="D55" s="418">
        <f>C55-G55</f>
        <v>702</v>
      </c>
      <c r="E55" s="354">
        <v>541</v>
      </c>
      <c r="F55" s="349">
        <v>161</v>
      </c>
      <c r="G55" s="350">
        <v>69</v>
      </c>
      <c r="H55" s="237">
        <v>23</v>
      </c>
      <c r="I55" s="351">
        <v>1</v>
      </c>
      <c r="J55" s="349">
        <v>2</v>
      </c>
      <c r="K55" s="349">
        <v>6</v>
      </c>
      <c r="L55" s="349"/>
      <c r="M55" s="349"/>
      <c r="N55" s="349"/>
      <c r="O55" s="349">
        <v>2</v>
      </c>
      <c r="P55" s="349">
        <v>4</v>
      </c>
      <c r="Q55" s="349"/>
      <c r="R55" s="349">
        <v>8</v>
      </c>
      <c r="S55" s="349"/>
      <c r="T55" s="352"/>
    </row>
    <row r="56" spans="1:20" s="1" customFormat="1" ht="15.6" customHeight="1" x14ac:dyDescent="0.2">
      <c r="A56" s="504"/>
      <c r="B56" s="9" t="s">
        <v>26</v>
      </c>
      <c r="C56" s="135">
        <v>100</v>
      </c>
      <c r="D56" s="421">
        <f t="shared" ref="D56" si="201">IF($C55=0,0%,(D55/$C55*100))</f>
        <v>91.050583657587552</v>
      </c>
      <c r="E56" s="107">
        <f t="shared" ref="E56:T56" si="202">IF($C55=0,0%,(E55/$C55*100))</f>
        <v>70.168612191958488</v>
      </c>
      <c r="F56" s="107">
        <f t="shared" si="202"/>
        <v>20.881971465629054</v>
      </c>
      <c r="G56" s="138">
        <f t="shared" si="202"/>
        <v>8.9494163424124515</v>
      </c>
      <c r="H56" s="128">
        <f t="shared" si="202"/>
        <v>2.9831387808041505</v>
      </c>
      <c r="I56" s="133">
        <f t="shared" si="202"/>
        <v>0.12970168612191957</v>
      </c>
      <c r="J56" s="107">
        <f t="shared" si="202"/>
        <v>0.25940337224383914</v>
      </c>
      <c r="K56" s="107">
        <f t="shared" si="202"/>
        <v>0.77821011673151752</v>
      </c>
      <c r="L56" s="107">
        <f t="shared" si="202"/>
        <v>0</v>
      </c>
      <c r="M56" s="107">
        <f t="shared" si="202"/>
        <v>0</v>
      </c>
      <c r="N56" s="107">
        <f t="shared" si="202"/>
        <v>0</v>
      </c>
      <c r="O56" s="107">
        <f t="shared" si="202"/>
        <v>0.25940337224383914</v>
      </c>
      <c r="P56" s="107">
        <f t="shared" si="202"/>
        <v>0.51880674448767827</v>
      </c>
      <c r="Q56" s="107">
        <f t="shared" si="202"/>
        <v>0</v>
      </c>
      <c r="R56" s="107">
        <f t="shared" si="202"/>
        <v>1.0376134889753565</v>
      </c>
      <c r="S56" s="107">
        <f t="shared" si="202"/>
        <v>0</v>
      </c>
      <c r="T56" s="108">
        <f t="shared" si="202"/>
        <v>0</v>
      </c>
    </row>
    <row r="57" spans="1:20" s="1" customFormat="1" ht="15.6" customHeight="1" x14ac:dyDescent="0.2">
      <c r="A57" s="504" t="s">
        <v>22</v>
      </c>
      <c r="B57" s="9" t="s">
        <v>20</v>
      </c>
      <c r="C57" s="334">
        <v>708</v>
      </c>
      <c r="D57" s="356">
        <f>C57-G57</f>
        <v>647</v>
      </c>
      <c r="E57" s="141">
        <v>453</v>
      </c>
      <c r="F57" s="80">
        <v>194</v>
      </c>
      <c r="G57" s="79">
        <v>61</v>
      </c>
      <c r="H57" s="237">
        <v>20</v>
      </c>
      <c r="I57" s="353">
        <v>2</v>
      </c>
      <c r="J57" s="80">
        <v>1</v>
      </c>
      <c r="K57" s="80">
        <v>3</v>
      </c>
      <c r="L57" s="80"/>
      <c r="M57" s="80"/>
      <c r="N57" s="80"/>
      <c r="O57" s="80">
        <v>2</v>
      </c>
      <c r="P57" s="80">
        <v>3</v>
      </c>
      <c r="Q57" s="80"/>
      <c r="R57" s="80">
        <v>9</v>
      </c>
      <c r="S57" s="80"/>
      <c r="T57" s="81"/>
    </row>
    <row r="58" spans="1:20" s="1" customFormat="1" ht="15.6" customHeight="1" x14ac:dyDescent="0.2">
      <c r="A58" s="504"/>
      <c r="B58" s="9" t="s">
        <v>21</v>
      </c>
      <c r="C58" s="135">
        <v>100</v>
      </c>
      <c r="D58" s="421">
        <f t="shared" ref="D58" si="203">IF($C57=0,0%,(D57/$C57*100))</f>
        <v>91.384180790960457</v>
      </c>
      <c r="E58" s="107">
        <f t="shared" ref="E58:T58" si="204">IF($C57=0,0%,(E57/$C57*100))</f>
        <v>63.983050847457626</v>
      </c>
      <c r="F58" s="107">
        <f t="shared" si="204"/>
        <v>27.401129943502823</v>
      </c>
      <c r="G58" s="138">
        <f t="shared" si="204"/>
        <v>8.6158192090395485</v>
      </c>
      <c r="H58" s="128">
        <f t="shared" si="204"/>
        <v>2.8248587570621471</v>
      </c>
      <c r="I58" s="133">
        <f t="shared" si="204"/>
        <v>0.2824858757062147</v>
      </c>
      <c r="J58" s="107">
        <f t="shared" si="204"/>
        <v>0.14124293785310735</v>
      </c>
      <c r="K58" s="107">
        <f t="shared" si="204"/>
        <v>0.42372881355932202</v>
      </c>
      <c r="L58" s="107">
        <f t="shared" si="204"/>
        <v>0</v>
      </c>
      <c r="M58" s="107">
        <f t="shared" si="204"/>
        <v>0</v>
      </c>
      <c r="N58" s="107">
        <f t="shared" si="204"/>
        <v>0</v>
      </c>
      <c r="O58" s="107">
        <f t="shared" si="204"/>
        <v>0.2824858757062147</v>
      </c>
      <c r="P58" s="107">
        <f t="shared" si="204"/>
        <v>0.42372881355932202</v>
      </c>
      <c r="Q58" s="107">
        <f t="shared" si="204"/>
        <v>0</v>
      </c>
      <c r="R58" s="107">
        <f t="shared" si="204"/>
        <v>1.2711864406779663</v>
      </c>
      <c r="S58" s="107">
        <f t="shared" si="204"/>
        <v>0</v>
      </c>
      <c r="T58" s="108">
        <f t="shared" si="204"/>
        <v>0</v>
      </c>
    </row>
    <row r="59" spans="1:20" s="1" customFormat="1" ht="15.6" customHeight="1" x14ac:dyDescent="0.2">
      <c r="A59" s="213" t="s">
        <v>24</v>
      </c>
      <c r="B59" s="17" t="s">
        <v>20</v>
      </c>
      <c r="C59" s="136">
        <f>(C57-C55)</f>
        <v>-63</v>
      </c>
      <c r="D59" s="419">
        <f t="shared" ref="D59:D60" si="205">(D57-D55)</f>
        <v>-55</v>
      </c>
      <c r="E59" s="159">
        <f t="shared" ref="E59:T59" si="206">(E57-E55)</f>
        <v>-88</v>
      </c>
      <c r="F59" s="83">
        <f t="shared" si="206"/>
        <v>33</v>
      </c>
      <c r="G59" s="84">
        <f t="shared" si="206"/>
        <v>-8</v>
      </c>
      <c r="H59" s="139">
        <f t="shared" si="206"/>
        <v>-3</v>
      </c>
      <c r="I59" s="82">
        <f t="shared" si="206"/>
        <v>1</v>
      </c>
      <c r="J59" s="83">
        <f t="shared" si="206"/>
        <v>-1</v>
      </c>
      <c r="K59" s="83">
        <f t="shared" si="206"/>
        <v>-3</v>
      </c>
      <c r="L59" s="83">
        <f t="shared" si="206"/>
        <v>0</v>
      </c>
      <c r="M59" s="83">
        <f t="shared" si="206"/>
        <v>0</v>
      </c>
      <c r="N59" s="83">
        <f t="shared" si="206"/>
        <v>0</v>
      </c>
      <c r="O59" s="83">
        <f t="shared" si="206"/>
        <v>0</v>
      </c>
      <c r="P59" s="83">
        <f t="shared" si="206"/>
        <v>-1</v>
      </c>
      <c r="Q59" s="83">
        <f t="shared" si="206"/>
        <v>0</v>
      </c>
      <c r="R59" s="83">
        <f t="shared" si="206"/>
        <v>1</v>
      </c>
      <c r="S59" s="83">
        <f t="shared" si="206"/>
        <v>0</v>
      </c>
      <c r="T59" s="85">
        <f t="shared" si="206"/>
        <v>0</v>
      </c>
    </row>
    <row r="60" spans="1:20" s="1" customFormat="1" ht="15.6" customHeight="1" x14ac:dyDescent="0.2">
      <c r="A60" s="213" t="s">
        <v>25</v>
      </c>
      <c r="B60" s="17" t="s">
        <v>26</v>
      </c>
      <c r="C60" s="112">
        <f t="shared" ref="C60:T60" si="207">(C58-C56)</f>
        <v>0</v>
      </c>
      <c r="D60" s="113">
        <f t="shared" si="205"/>
        <v>0.33359713337290486</v>
      </c>
      <c r="E60" s="110">
        <f t="shared" si="207"/>
        <v>-6.1855613445008615</v>
      </c>
      <c r="F60" s="111">
        <f t="shared" si="207"/>
        <v>6.5191584778737699</v>
      </c>
      <c r="G60" s="109">
        <f t="shared" si="207"/>
        <v>-0.33359713337290309</v>
      </c>
      <c r="H60" s="130">
        <f t="shared" si="207"/>
        <v>-0.15828002374200345</v>
      </c>
      <c r="I60" s="134">
        <f t="shared" si="207"/>
        <v>0.15278418958429513</v>
      </c>
      <c r="J60" s="111">
        <f t="shared" si="207"/>
        <v>-0.11816043439073179</v>
      </c>
      <c r="K60" s="111">
        <f t="shared" si="207"/>
        <v>-0.35448130317219551</v>
      </c>
      <c r="L60" s="111">
        <f t="shared" si="207"/>
        <v>0</v>
      </c>
      <c r="M60" s="111">
        <f t="shared" si="207"/>
        <v>0</v>
      </c>
      <c r="N60" s="111">
        <f t="shared" si="207"/>
        <v>0</v>
      </c>
      <c r="O60" s="111">
        <f t="shared" si="207"/>
        <v>2.3082503462375559E-2</v>
      </c>
      <c r="P60" s="111">
        <f t="shared" si="207"/>
        <v>-9.5077930928356258E-2</v>
      </c>
      <c r="Q60" s="111">
        <f t="shared" si="207"/>
        <v>0</v>
      </c>
      <c r="R60" s="111">
        <f t="shared" si="207"/>
        <v>0.23357295170260972</v>
      </c>
      <c r="S60" s="111">
        <f t="shared" si="207"/>
        <v>0</v>
      </c>
      <c r="T60" s="114">
        <f t="shared" si="207"/>
        <v>0</v>
      </c>
    </row>
    <row r="61" spans="1:20" s="1" customFormat="1" ht="15.6" customHeight="1" thickBot="1" x14ac:dyDescent="0.25">
      <c r="A61" s="73" t="s">
        <v>27</v>
      </c>
      <c r="B61" s="86" t="s">
        <v>26</v>
      </c>
      <c r="C61" s="118">
        <f>IF(C55=0,0%,((C57-C55)/C55))*100</f>
        <v>-8.1712062256809332</v>
      </c>
      <c r="D61" s="416">
        <f t="shared" ref="D61:T61" si="208">IF(D55=0,0%,((D57-D55)/D55))*100</f>
        <v>-7.8347578347578342</v>
      </c>
      <c r="E61" s="121">
        <f t="shared" si="208"/>
        <v>-16.266173752310536</v>
      </c>
      <c r="F61" s="117">
        <f t="shared" si="208"/>
        <v>20.496894409937887</v>
      </c>
      <c r="G61" s="115">
        <f t="shared" si="208"/>
        <v>-11.594202898550725</v>
      </c>
      <c r="H61" s="131">
        <f t="shared" si="208"/>
        <v>-13.043478260869565</v>
      </c>
      <c r="I61" s="116">
        <f t="shared" si="208"/>
        <v>100</v>
      </c>
      <c r="J61" s="117">
        <f t="shared" si="208"/>
        <v>-50</v>
      </c>
      <c r="K61" s="117">
        <f t="shared" si="208"/>
        <v>-50</v>
      </c>
      <c r="L61" s="117">
        <f t="shared" si="208"/>
        <v>0</v>
      </c>
      <c r="M61" s="117">
        <f t="shared" si="208"/>
        <v>0</v>
      </c>
      <c r="N61" s="117">
        <f t="shared" si="208"/>
        <v>0</v>
      </c>
      <c r="O61" s="117">
        <f t="shared" si="208"/>
        <v>0</v>
      </c>
      <c r="P61" s="117">
        <f t="shared" si="208"/>
        <v>-25</v>
      </c>
      <c r="Q61" s="117">
        <f t="shared" si="208"/>
        <v>0</v>
      </c>
      <c r="R61" s="117">
        <f t="shared" si="208"/>
        <v>12.5</v>
      </c>
      <c r="S61" s="117">
        <f t="shared" si="208"/>
        <v>0</v>
      </c>
      <c r="T61" s="119">
        <f t="shared" si="208"/>
        <v>0</v>
      </c>
    </row>
    <row r="62" spans="1:20" s="1" customFormat="1" ht="24" customHeight="1" thickBot="1" x14ac:dyDescent="0.25">
      <c r="A62" s="507" t="s">
        <v>122</v>
      </c>
      <c r="B62" s="508"/>
      <c r="C62" s="508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1"/>
    </row>
    <row r="63" spans="1:20" s="1" customFormat="1" ht="15.6" customHeight="1" x14ac:dyDescent="0.2">
      <c r="A63" s="531" t="s">
        <v>32</v>
      </c>
      <c r="B63" s="69" t="s">
        <v>31</v>
      </c>
      <c r="C63" s="296">
        <v>724</v>
      </c>
      <c r="D63" s="338">
        <f>C63-G63</f>
        <v>681</v>
      </c>
      <c r="E63" s="342">
        <v>419</v>
      </c>
      <c r="F63" s="335">
        <v>262</v>
      </c>
      <c r="G63" s="348">
        <v>43</v>
      </c>
      <c r="H63" s="338">
        <v>13</v>
      </c>
      <c r="I63" s="342">
        <v>2</v>
      </c>
      <c r="J63" s="335">
        <v>1</v>
      </c>
      <c r="K63" s="335">
        <v>1</v>
      </c>
      <c r="L63" s="335"/>
      <c r="M63" s="335"/>
      <c r="N63" s="335"/>
      <c r="O63" s="335"/>
      <c r="P63" s="335"/>
      <c r="Q63" s="335"/>
      <c r="R63" s="335">
        <v>9</v>
      </c>
      <c r="S63" s="335"/>
      <c r="T63" s="343"/>
    </row>
    <row r="64" spans="1:20" s="1" customFormat="1" ht="15.6" customHeight="1" thickBot="1" x14ac:dyDescent="0.25">
      <c r="A64" s="510"/>
      <c r="B64" s="74" t="s">
        <v>21</v>
      </c>
      <c r="C64" s="142">
        <f>IF(C$57=0,0,(C63/C$57*100))</f>
        <v>102.25988700564972</v>
      </c>
      <c r="D64" s="422">
        <f t="shared" ref="D64:T64" si="209">IF(D$57=0,0,(D63/D$57*100))</f>
        <v>105.25502318392581</v>
      </c>
      <c r="E64" s="143">
        <f t="shared" si="209"/>
        <v>92.494481236203086</v>
      </c>
      <c r="F64" s="143">
        <f t="shared" si="209"/>
        <v>135.05154639175259</v>
      </c>
      <c r="G64" s="267">
        <f t="shared" si="209"/>
        <v>70.491803278688522</v>
      </c>
      <c r="H64" s="163">
        <f t="shared" si="209"/>
        <v>65</v>
      </c>
      <c r="I64" s="143">
        <f t="shared" si="209"/>
        <v>100</v>
      </c>
      <c r="J64" s="143">
        <f t="shared" si="209"/>
        <v>100</v>
      </c>
      <c r="K64" s="143">
        <f t="shared" si="209"/>
        <v>33.333333333333329</v>
      </c>
      <c r="L64" s="143">
        <f t="shared" si="209"/>
        <v>0</v>
      </c>
      <c r="M64" s="143">
        <f t="shared" si="209"/>
        <v>0</v>
      </c>
      <c r="N64" s="143">
        <f t="shared" si="209"/>
        <v>0</v>
      </c>
      <c r="O64" s="143">
        <f t="shared" si="209"/>
        <v>0</v>
      </c>
      <c r="P64" s="143">
        <f t="shared" si="209"/>
        <v>0</v>
      </c>
      <c r="Q64" s="143">
        <f t="shared" si="209"/>
        <v>0</v>
      </c>
      <c r="R64" s="143">
        <f t="shared" si="209"/>
        <v>100</v>
      </c>
      <c r="S64" s="143">
        <f t="shared" si="209"/>
        <v>0</v>
      </c>
      <c r="T64" s="145">
        <f t="shared" si="209"/>
        <v>0</v>
      </c>
    </row>
    <row r="65" spans="1:20" s="1" customFormat="1" ht="24" customHeight="1" thickBot="1" x14ac:dyDescent="0.25">
      <c r="A65" s="507" t="s">
        <v>123</v>
      </c>
      <c r="B65" s="508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508"/>
      <c r="Q65" s="508"/>
      <c r="R65" s="508"/>
      <c r="S65" s="508"/>
      <c r="T65" s="512"/>
    </row>
    <row r="66" spans="1:20" s="1" customFormat="1" ht="15.6" customHeight="1" x14ac:dyDescent="0.2">
      <c r="A66" s="531" t="s">
        <v>33</v>
      </c>
      <c r="B66" s="69" t="s">
        <v>31</v>
      </c>
      <c r="C66" s="296"/>
      <c r="D66" s="338">
        <f t="shared" ref="D66" si="210">C66-G66</f>
        <v>0</v>
      </c>
      <c r="E66" s="342"/>
      <c r="F66" s="335"/>
      <c r="G66" s="348"/>
      <c r="H66" s="338"/>
      <c r="I66" s="342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43"/>
    </row>
    <row r="67" spans="1:20" s="1" customFormat="1" ht="15.6" customHeight="1" x14ac:dyDescent="0.2">
      <c r="A67" s="503"/>
      <c r="B67" s="9" t="s">
        <v>21</v>
      </c>
      <c r="C67" s="135">
        <f>IF(C$55=0,0,(C66/C$55*100))</f>
        <v>0</v>
      </c>
      <c r="D67" s="421">
        <f t="shared" ref="D67:T67" si="211">IF(D$55=0,0,(D66/D$55*100))</f>
        <v>0</v>
      </c>
      <c r="E67" s="107">
        <f t="shared" si="211"/>
        <v>0</v>
      </c>
      <c r="F67" s="107">
        <f t="shared" si="211"/>
        <v>0</v>
      </c>
      <c r="G67" s="120">
        <f t="shared" si="211"/>
        <v>0</v>
      </c>
      <c r="H67" s="122">
        <f t="shared" si="211"/>
        <v>0</v>
      </c>
      <c r="I67" s="107">
        <f t="shared" si="211"/>
        <v>0</v>
      </c>
      <c r="J67" s="107">
        <f t="shared" si="211"/>
        <v>0</v>
      </c>
      <c r="K67" s="107">
        <f t="shared" si="211"/>
        <v>0</v>
      </c>
      <c r="L67" s="107">
        <f t="shared" si="211"/>
        <v>0</v>
      </c>
      <c r="M67" s="107">
        <f t="shared" si="211"/>
        <v>0</v>
      </c>
      <c r="N67" s="107">
        <f t="shared" si="211"/>
        <v>0</v>
      </c>
      <c r="O67" s="107">
        <f t="shared" si="211"/>
        <v>0</v>
      </c>
      <c r="P67" s="107">
        <f t="shared" si="211"/>
        <v>0</v>
      </c>
      <c r="Q67" s="107">
        <f t="shared" si="211"/>
        <v>0</v>
      </c>
      <c r="R67" s="107">
        <f t="shared" si="211"/>
        <v>0</v>
      </c>
      <c r="S67" s="107">
        <f t="shared" si="211"/>
        <v>0</v>
      </c>
      <c r="T67" s="108">
        <f t="shared" si="211"/>
        <v>0</v>
      </c>
    </row>
    <row r="68" spans="1:20" s="1" customFormat="1" ht="15.6" customHeight="1" x14ac:dyDescent="0.2">
      <c r="A68" s="527" t="s">
        <v>34</v>
      </c>
      <c r="B68" s="9" t="s">
        <v>31</v>
      </c>
      <c r="C68" s="140">
        <v>9</v>
      </c>
      <c r="D68" s="50">
        <f t="shared" ref="D68" si="212">C68-G68</f>
        <v>5</v>
      </c>
      <c r="E68" s="346">
        <v>3</v>
      </c>
      <c r="F68" s="344">
        <v>2</v>
      </c>
      <c r="G68" s="355">
        <v>4</v>
      </c>
      <c r="H68" s="50">
        <v>1</v>
      </c>
      <c r="I68" s="346"/>
      <c r="J68" s="344"/>
      <c r="K68" s="344">
        <v>1</v>
      </c>
      <c r="L68" s="344"/>
      <c r="M68" s="344"/>
      <c r="N68" s="344"/>
      <c r="O68" s="344"/>
      <c r="P68" s="344"/>
      <c r="Q68" s="344"/>
      <c r="R68" s="344"/>
      <c r="S68" s="344"/>
      <c r="T68" s="347"/>
    </row>
    <row r="69" spans="1:20" s="1" customFormat="1" ht="15.6" customHeight="1" x14ac:dyDescent="0.2">
      <c r="A69" s="503"/>
      <c r="B69" s="9" t="s">
        <v>21</v>
      </c>
      <c r="C69" s="135">
        <f>IF(C$55=0,0,(C68/C$55*100))</f>
        <v>1.1673151750972763</v>
      </c>
      <c r="D69" s="421">
        <f t="shared" ref="D69" si="213">IF(D$55=0,0,(D68/D$55*100))</f>
        <v>0.71225071225071224</v>
      </c>
      <c r="E69" s="107">
        <f t="shared" ref="E69" si="214">IF(E$55=0,0,(E68/E$55*100))</f>
        <v>0.55452865064695012</v>
      </c>
      <c r="F69" s="107">
        <f t="shared" ref="F69" si="215">IF(F$55=0,0,(F68/F$55*100))</f>
        <v>1.2422360248447204</v>
      </c>
      <c r="G69" s="120">
        <f t="shared" ref="G69" si="216">IF(G$55=0,0,(G68/G$55*100))</f>
        <v>5.7971014492753623</v>
      </c>
      <c r="H69" s="122">
        <f t="shared" ref="H69" si="217">IF(H$55=0,0,(H68/H$55*100))</f>
        <v>4.3478260869565215</v>
      </c>
      <c r="I69" s="107">
        <f t="shared" ref="I69" si="218">IF(I$55=0,0,(I68/I$55*100))</f>
        <v>0</v>
      </c>
      <c r="J69" s="107">
        <f t="shared" ref="J69" si="219">IF(J$55=0,0,(J68/J$55*100))</f>
        <v>0</v>
      </c>
      <c r="K69" s="107">
        <f t="shared" ref="K69" si="220">IF(K$55=0,0,(K68/K$55*100))</f>
        <v>16.666666666666664</v>
      </c>
      <c r="L69" s="107">
        <f t="shared" ref="L69" si="221">IF(L$55=0,0,(L68/L$55*100))</f>
        <v>0</v>
      </c>
      <c r="M69" s="107">
        <f t="shared" ref="M69" si="222">IF(M$55=0,0,(M68/M$55*100))</f>
        <v>0</v>
      </c>
      <c r="N69" s="107">
        <f t="shared" ref="N69" si="223">IF(N$55=0,0,(N68/N$55*100))</f>
        <v>0</v>
      </c>
      <c r="O69" s="107">
        <f t="shared" ref="O69" si="224">IF(O$55=0,0,(O68/O$55*100))</f>
        <v>0</v>
      </c>
      <c r="P69" s="107">
        <f t="shared" ref="P69" si="225">IF(P$55=0,0,(P68/P$55*100))</f>
        <v>0</v>
      </c>
      <c r="Q69" s="107">
        <f t="shared" ref="Q69" si="226">IF(Q$55=0,0,(Q68/Q$55*100))</f>
        <v>0</v>
      </c>
      <c r="R69" s="107">
        <f t="shared" ref="R69" si="227">IF(R$55=0,0,(R68/R$55*100))</f>
        <v>0</v>
      </c>
      <c r="S69" s="107">
        <f t="shared" ref="S69" si="228">IF(S$55=0,0,(S68/S$55*100))</f>
        <v>0</v>
      </c>
      <c r="T69" s="108">
        <f t="shared" ref="T69" si="229">IF(T$55=0,0,(T68/T$55*100))</f>
        <v>0</v>
      </c>
    </row>
    <row r="70" spans="1:20" s="1" customFormat="1" ht="15.6" customHeight="1" x14ac:dyDescent="0.2">
      <c r="A70" s="527" t="s">
        <v>35</v>
      </c>
      <c r="B70" s="9" t="s">
        <v>31</v>
      </c>
      <c r="C70" s="140">
        <v>203</v>
      </c>
      <c r="D70" s="50">
        <f t="shared" ref="D70" si="230">C70-G70</f>
        <v>188</v>
      </c>
      <c r="E70" s="346">
        <v>126</v>
      </c>
      <c r="F70" s="344">
        <v>62</v>
      </c>
      <c r="G70" s="355">
        <v>15</v>
      </c>
      <c r="H70" s="50">
        <v>2</v>
      </c>
      <c r="I70" s="346"/>
      <c r="J70" s="344">
        <v>1</v>
      </c>
      <c r="K70" s="344"/>
      <c r="L70" s="344"/>
      <c r="M70" s="344"/>
      <c r="N70" s="344"/>
      <c r="O70" s="344"/>
      <c r="P70" s="344"/>
      <c r="Q70" s="344"/>
      <c r="R70" s="344">
        <v>1</v>
      </c>
      <c r="S70" s="344"/>
      <c r="T70" s="347"/>
    </row>
    <row r="71" spans="1:20" s="1" customFormat="1" ht="15.6" customHeight="1" x14ac:dyDescent="0.2">
      <c r="A71" s="503"/>
      <c r="B71" s="9" t="s">
        <v>21</v>
      </c>
      <c r="C71" s="135">
        <f>IF(C$55=0,0,(C70/C$55*100))</f>
        <v>26.329442282749678</v>
      </c>
      <c r="D71" s="421">
        <f t="shared" ref="D71" si="231">IF(D$55=0,0,(D70/D$55*100))</f>
        <v>26.780626780626783</v>
      </c>
      <c r="E71" s="107">
        <f t="shared" ref="E71" si="232">IF(E$55=0,0,(E70/E$55*100))</f>
        <v>23.290203327171906</v>
      </c>
      <c r="F71" s="107">
        <f t="shared" ref="F71" si="233">IF(F$55=0,0,(F70/F$55*100))</f>
        <v>38.509316770186338</v>
      </c>
      <c r="G71" s="120">
        <f t="shared" ref="G71" si="234">IF(G$55=0,0,(G70/G$55*100))</f>
        <v>21.739130434782609</v>
      </c>
      <c r="H71" s="122">
        <f t="shared" ref="H71" si="235">IF(H$55=0,0,(H70/H$55*100))</f>
        <v>8.695652173913043</v>
      </c>
      <c r="I71" s="107">
        <f t="shared" ref="I71" si="236">IF(I$55=0,0,(I70/I$55*100))</f>
        <v>0</v>
      </c>
      <c r="J71" s="107">
        <f t="shared" ref="J71" si="237">IF(J$55=0,0,(J70/J$55*100))</f>
        <v>50</v>
      </c>
      <c r="K71" s="107">
        <f t="shared" ref="K71" si="238">IF(K$55=0,0,(K70/K$55*100))</f>
        <v>0</v>
      </c>
      <c r="L71" s="107">
        <f t="shared" ref="L71" si="239">IF(L$55=0,0,(L70/L$55*100))</f>
        <v>0</v>
      </c>
      <c r="M71" s="107">
        <f t="shared" ref="M71" si="240">IF(M$55=0,0,(M70/M$55*100))</f>
        <v>0</v>
      </c>
      <c r="N71" s="107">
        <f t="shared" ref="N71" si="241">IF(N$55=0,0,(N70/N$55*100))</f>
        <v>0</v>
      </c>
      <c r="O71" s="107">
        <f t="shared" ref="O71" si="242">IF(O$55=0,0,(O70/O$55*100))</f>
        <v>0</v>
      </c>
      <c r="P71" s="107">
        <f t="shared" ref="P71" si="243">IF(P$55=0,0,(P70/P$55*100))</f>
        <v>0</v>
      </c>
      <c r="Q71" s="107">
        <f t="shared" ref="Q71" si="244">IF(Q$55=0,0,(Q70/Q$55*100))</f>
        <v>0</v>
      </c>
      <c r="R71" s="107">
        <f t="shared" ref="R71" si="245">IF(R$55=0,0,(R70/R$55*100))</f>
        <v>12.5</v>
      </c>
      <c r="S71" s="107">
        <f t="shared" ref="S71" si="246">IF(S$55=0,0,(S70/S$55*100))</f>
        <v>0</v>
      </c>
      <c r="T71" s="108">
        <f t="shared" ref="T71" si="247">IF(T$55=0,0,(T70/T$55*100))</f>
        <v>0</v>
      </c>
    </row>
    <row r="72" spans="1:20" s="1" customFormat="1" ht="15.6" customHeight="1" x14ac:dyDescent="0.2">
      <c r="A72" s="505" t="s">
        <v>36</v>
      </c>
      <c r="B72" s="9" t="s">
        <v>31</v>
      </c>
      <c r="C72" s="140">
        <v>3</v>
      </c>
      <c r="D72" s="50">
        <f t="shared" ref="D72" si="248">C72-G72</f>
        <v>3</v>
      </c>
      <c r="E72" s="346">
        <v>3</v>
      </c>
      <c r="F72" s="344"/>
      <c r="G72" s="355"/>
      <c r="H72" s="50"/>
      <c r="I72" s="346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7"/>
    </row>
    <row r="73" spans="1:20" s="1" customFormat="1" ht="15.6" customHeight="1" x14ac:dyDescent="0.2">
      <c r="A73" s="506"/>
      <c r="B73" s="9" t="s">
        <v>21</v>
      </c>
      <c r="C73" s="135">
        <f>IF(C$55=0,0,(C72/C$55*100))</f>
        <v>0.38910505836575876</v>
      </c>
      <c r="D73" s="421">
        <f t="shared" ref="D73" si="249">IF(D$55=0,0,(D72/D$55*100))</f>
        <v>0.42735042735042739</v>
      </c>
      <c r="E73" s="107">
        <f t="shared" ref="E73" si="250">IF(E$55=0,0,(E72/E$55*100))</f>
        <v>0.55452865064695012</v>
      </c>
      <c r="F73" s="107">
        <f t="shared" ref="F73" si="251">IF(F$55=0,0,(F72/F$55*100))</f>
        <v>0</v>
      </c>
      <c r="G73" s="120">
        <f t="shared" ref="G73" si="252">IF(G$55=0,0,(G72/G$55*100))</f>
        <v>0</v>
      </c>
      <c r="H73" s="122">
        <f t="shared" ref="H73" si="253">IF(H$55=0,0,(H72/H$55*100))</f>
        <v>0</v>
      </c>
      <c r="I73" s="107">
        <f t="shared" ref="I73" si="254">IF(I$55=0,0,(I72/I$55*100))</f>
        <v>0</v>
      </c>
      <c r="J73" s="107">
        <f t="shared" ref="J73" si="255">IF(J$55=0,0,(J72/J$55*100))</f>
        <v>0</v>
      </c>
      <c r="K73" s="107">
        <f t="shared" ref="K73" si="256">IF(K$55=0,0,(K72/K$55*100))</f>
        <v>0</v>
      </c>
      <c r="L73" s="107">
        <f t="shared" ref="L73" si="257">IF(L$55=0,0,(L72/L$55*100))</f>
        <v>0</v>
      </c>
      <c r="M73" s="107">
        <f t="shared" ref="M73" si="258">IF(M$55=0,0,(M72/M$55*100))</f>
        <v>0</v>
      </c>
      <c r="N73" s="107">
        <f t="shared" ref="N73" si="259">IF(N$55=0,0,(N72/N$55*100))</f>
        <v>0</v>
      </c>
      <c r="O73" s="107">
        <f t="shared" ref="O73" si="260">IF(O$55=0,0,(O72/O$55*100))</f>
        <v>0</v>
      </c>
      <c r="P73" s="107">
        <f t="shared" ref="P73" si="261">IF(P$55=0,0,(P72/P$55*100))</f>
        <v>0</v>
      </c>
      <c r="Q73" s="107">
        <f t="shared" ref="Q73" si="262">IF(Q$55=0,0,(Q72/Q$55*100))</f>
        <v>0</v>
      </c>
      <c r="R73" s="107">
        <f t="shared" ref="R73" si="263">IF(R$55=0,0,(R72/R$55*100))</f>
        <v>0</v>
      </c>
      <c r="S73" s="107">
        <f t="shared" ref="S73" si="264">IF(S$55=0,0,(S72/S$55*100))</f>
        <v>0</v>
      </c>
      <c r="T73" s="108">
        <f t="shared" ref="T73" si="265">IF(T$55=0,0,(T72/T$55*100))</f>
        <v>0</v>
      </c>
    </row>
    <row r="74" spans="1:20" s="1" customFormat="1" ht="15.6" customHeight="1" x14ac:dyDescent="0.2">
      <c r="A74" s="505" t="s">
        <v>37</v>
      </c>
      <c r="B74" s="9" t="s">
        <v>31</v>
      </c>
      <c r="C74" s="140">
        <v>450</v>
      </c>
      <c r="D74" s="50">
        <f t="shared" ref="D74" si="266">C74-G74</f>
        <v>428</v>
      </c>
      <c r="E74" s="346">
        <v>295</v>
      </c>
      <c r="F74" s="344">
        <v>133</v>
      </c>
      <c r="G74" s="355">
        <v>22</v>
      </c>
      <c r="H74" s="50">
        <v>8</v>
      </c>
      <c r="I74" s="346">
        <v>1</v>
      </c>
      <c r="J74" s="344">
        <v>1</v>
      </c>
      <c r="K74" s="344">
        <v>3</v>
      </c>
      <c r="L74" s="344"/>
      <c r="M74" s="344"/>
      <c r="N74" s="344"/>
      <c r="O74" s="344"/>
      <c r="P74" s="344"/>
      <c r="Q74" s="344"/>
      <c r="R74" s="344">
        <v>3</v>
      </c>
      <c r="S74" s="344"/>
      <c r="T74" s="347"/>
    </row>
    <row r="75" spans="1:20" s="1" customFormat="1" ht="15.6" customHeight="1" x14ac:dyDescent="0.2">
      <c r="A75" s="506"/>
      <c r="B75" s="9" t="s">
        <v>21</v>
      </c>
      <c r="C75" s="135">
        <f>IF(C$55=0,0,(C74/C$55*100))</f>
        <v>58.365758754863819</v>
      </c>
      <c r="D75" s="421">
        <f t="shared" ref="D75" si="267">IF(D$55=0,0,(D74/D$55*100))</f>
        <v>60.96866096866097</v>
      </c>
      <c r="E75" s="107">
        <f t="shared" ref="E75" si="268">IF(E$55=0,0,(E74/E$55*100))</f>
        <v>54.528650646950098</v>
      </c>
      <c r="F75" s="107">
        <f t="shared" ref="F75" si="269">IF(F$55=0,0,(F74/F$55*100))</f>
        <v>82.608695652173907</v>
      </c>
      <c r="G75" s="120">
        <f t="shared" ref="G75" si="270">IF(G$55=0,0,(G74/G$55*100))</f>
        <v>31.884057971014489</v>
      </c>
      <c r="H75" s="122">
        <f t="shared" ref="H75" si="271">IF(H$55=0,0,(H74/H$55*100))</f>
        <v>34.782608695652172</v>
      </c>
      <c r="I75" s="107">
        <f t="shared" ref="I75" si="272">IF(I$55=0,0,(I74/I$55*100))</f>
        <v>100</v>
      </c>
      <c r="J75" s="107">
        <f t="shared" ref="J75" si="273">IF(J$55=0,0,(J74/J$55*100))</f>
        <v>50</v>
      </c>
      <c r="K75" s="107">
        <f t="shared" ref="K75" si="274">IF(K$55=0,0,(K74/K$55*100))</f>
        <v>50</v>
      </c>
      <c r="L75" s="107">
        <f t="shared" ref="L75" si="275">IF(L$55=0,0,(L74/L$55*100))</f>
        <v>0</v>
      </c>
      <c r="M75" s="107">
        <f t="shared" ref="M75" si="276">IF(M$55=0,0,(M74/M$55*100))</f>
        <v>0</v>
      </c>
      <c r="N75" s="107">
        <f t="shared" ref="N75" si="277">IF(N$55=0,0,(N74/N$55*100))</f>
        <v>0</v>
      </c>
      <c r="O75" s="107">
        <f t="shared" ref="O75" si="278">IF(O$55=0,0,(O74/O$55*100))</f>
        <v>0</v>
      </c>
      <c r="P75" s="107">
        <f t="shared" ref="P75" si="279">IF(P$55=0,0,(P74/P$55*100))</f>
        <v>0</v>
      </c>
      <c r="Q75" s="107">
        <f t="shared" ref="Q75" si="280">IF(Q$55=0,0,(Q74/Q$55*100))</f>
        <v>0</v>
      </c>
      <c r="R75" s="107">
        <f t="shared" ref="R75" si="281">IF(R$55=0,0,(R74/R$55*100))</f>
        <v>37.5</v>
      </c>
      <c r="S75" s="107">
        <f t="shared" ref="S75" si="282">IF(S$55=0,0,(S74/S$55*100))</f>
        <v>0</v>
      </c>
      <c r="T75" s="108">
        <f t="shared" ref="T75" si="283">IF(T$55=0,0,(T74/T$55*100))</f>
        <v>0</v>
      </c>
    </row>
    <row r="76" spans="1:20" s="1" customFormat="1" ht="15.6" customHeight="1" x14ac:dyDescent="0.2">
      <c r="A76" s="527" t="s">
        <v>38</v>
      </c>
      <c r="B76" s="9" t="s">
        <v>31</v>
      </c>
      <c r="C76" s="140">
        <f>(C66+C68+C70+C72+C74)</f>
        <v>665</v>
      </c>
      <c r="D76" s="50">
        <f t="shared" ref="D76" si="284">C76-G76</f>
        <v>624</v>
      </c>
      <c r="E76" s="141">
        <f>(E66+E68+E70+E72+E74)</f>
        <v>427</v>
      </c>
      <c r="F76" s="80">
        <f>(F66+F68+F70+F72+F74)</f>
        <v>197</v>
      </c>
      <c r="G76" s="140">
        <f>(G66+G68+G70+G72+G74)</f>
        <v>41</v>
      </c>
      <c r="H76" s="50">
        <f>(H66+H68+H70+H72+H74)</f>
        <v>11</v>
      </c>
      <c r="I76" s="141">
        <f t="shared" ref="I76:K76" si="285">(I66+I68+I70+I72+I74)</f>
        <v>1</v>
      </c>
      <c r="J76" s="80">
        <f t="shared" si="285"/>
        <v>2</v>
      </c>
      <c r="K76" s="80">
        <f t="shared" si="285"/>
        <v>4</v>
      </c>
      <c r="L76" s="80">
        <f>(L66+L68+L70+L72+L74)</f>
        <v>0</v>
      </c>
      <c r="M76" s="80">
        <f>(M66+M68+M70+M72+M74)</f>
        <v>0</v>
      </c>
      <c r="N76" s="80">
        <f>(N66+N68+N70+N72+N74)</f>
        <v>0</v>
      </c>
      <c r="O76" s="80">
        <f t="shared" ref="O76:T76" si="286">(O66+O68+O70+O72+O74)</f>
        <v>0</v>
      </c>
      <c r="P76" s="80">
        <f t="shared" si="286"/>
        <v>0</v>
      </c>
      <c r="Q76" s="80">
        <f t="shared" si="286"/>
        <v>0</v>
      </c>
      <c r="R76" s="80">
        <f t="shared" si="286"/>
        <v>4</v>
      </c>
      <c r="S76" s="80">
        <f t="shared" si="286"/>
        <v>0</v>
      </c>
      <c r="T76" s="81">
        <f t="shared" si="286"/>
        <v>0</v>
      </c>
    </row>
    <row r="77" spans="1:20" s="1" customFormat="1" ht="15.6" customHeight="1" thickBot="1" x14ac:dyDescent="0.25">
      <c r="A77" s="528"/>
      <c r="B77" s="100" t="s">
        <v>21</v>
      </c>
      <c r="C77" s="149">
        <f>IF(C$55=0,0,(C76/C$55*100))</f>
        <v>86.25162127107653</v>
      </c>
      <c r="D77" s="423">
        <f t="shared" ref="D77" si="287">IF(D$55=0,0,(D76/D$55*100))</f>
        <v>88.888888888888886</v>
      </c>
      <c r="E77" s="151">
        <f t="shared" ref="E77" si="288">IF(E$55=0,0,(E76/E$55*100))</f>
        <v>78.927911275415894</v>
      </c>
      <c r="F77" s="151">
        <f t="shared" ref="F77" si="289">IF(F$55=0,0,(F76/F$55*100))</f>
        <v>122.36024844720497</v>
      </c>
      <c r="G77" s="152">
        <f t="shared" ref="G77" si="290">IF(G$55=0,0,(G76/G$55*100))</f>
        <v>59.420289855072461</v>
      </c>
      <c r="H77" s="153">
        <f t="shared" ref="H77" si="291">IF(H$55=0,0,(H76/H$55*100))</f>
        <v>47.826086956521742</v>
      </c>
      <c r="I77" s="151">
        <f t="shared" ref="I77" si="292">IF(I$55=0,0,(I76/I$55*100))</f>
        <v>100</v>
      </c>
      <c r="J77" s="151">
        <f t="shared" ref="J77" si="293">IF(J$55=0,0,(J76/J$55*100))</f>
        <v>100</v>
      </c>
      <c r="K77" s="151">
        <f t="shared" ref="K77" si="294">IF(K$55=0,0,(K76/K$55*100))</f>
        <v>66.666666666666657</v>
      </c>
      <c r="L77" s="151">
        <f t="shared" ref="L77" si="295">IF(L$55=0,0,(L76/L$55*100))</f>
        <v>0</v>
      </c>
      <c r="M77" s="151">
        <f t="shared" ref="M77" si="296">IF(M$55=0,0,(M76/M$55*100))</f>
        <v>0</v>
      </c>
      <c r="N77" s="151">
        <f t="shared" ref="N77" si="297">IF(N$55=0,0,(N76/N$55*100))</f>
        <v>0</v>
      </c>
      <c r="O77" s="151">
        <f t="shared" ref="O77" si="298">IF(O$55=0,0,(O76/O$55*100))</f>
        <v>0</v>
      </c>
      <c r="P77" s="151">
        <f t="shared" ref="P77" si="299">IF(P$55=0,0,(P76/P$55*100))</f>
        <v>0</v>
      </c>
      <c r="Q77" s="151">
        <f t="shared" ref="Q77" si="300">IF(Q$55=0,0,(Q76/Q$55*100))</f>
        <v>0</v>
      </c>
      <c r="R77" s="151">
        <f t="shared" ref="R77" si="301">IF(R$55=0,0,(R76/R$55*100))</f>
        <v>50</v>
      </c>
      <c r="S77" s="151">
        <f t="shared" ref="S77" si="302">IF(S$55=0,0,(S76/S$55*100))</f>
        <v>0</v>
      </c>
      <c r="T77" s="154">
        <f t="shared" ref="T77" si="303">IF(T$55=0,0,(T76/T$55*100))</f>
        <v>0</v>
      </c>
    </row>
    <row r="78" spans="1:20" s="1" customFormat="1" ht="24" customHeight="1" thickTop="1" thickBot="1" x14ac:dyDescent="0.25">
      <c r="A78" s="524" t="s">
        <v>112</v>
      </c>
      <c r="B78" s="525"/>
      <c r="C78" s="525"/>
      <c r="D78" s="525"/>
      <c r="E78" s="525"/>
      <c r="F78" s="525"/>
      <c r="G78" s="525"/>
      <c r="H78" s="525"/>
      <c r="I78" s="525"/>
      <c r="J78" s="525"/>
      <c r="K78" s="525"/>
      <c r="L78" s="525"/>
      <c r="M78" s="525"/>
      <c r="N78" s="525"/>
      <c r="O78" s="525"/>
      <c r="P78" s="525"/>
      <c r="Q78" s="525"/>
      <c r="R78" s="525"/>
      <c r="S78" s="525"/>
      <c r="T78" s="526"/>
    </row>
    <row r="79" spans="1:20" s="1" customFormat="1" ht="15.6" customHeight="1" thickTop="1" x14ac:dyDescent="0.2">
      <c r="A79" s="503" t="s">
        <v>19</v>
      </c>
      <c r="B79" s="12" t="s">
        <v>20</v>
      </c>
      <c r="C79" s="334">
        <v>62</v>
      </c>
      <c r="D79" s="418">
        <f>C79-G79</f>
        <v>19</v>
      </c>
      <c r="E79" s="339">
        <v>1</v>
      </c>
      <c r="F79" s="336">
        <v>18</v>
      </c>
      <c r="G79" s="337">
        <v>43</v>
      </c>
      <c r="H79" s="356">
        <v>15</v>
      </c>
      <c r="I79" s="339"/>
      <c r="J79" s="336">
        <v>2</v>
      </c>
      <c r="K79" s="336">
        <v>4</v>
      </c>
      <c r="L79" s="336">
        <v>4</v>
      </c>
      <c r="M79" s="336"/>
      <c r="N79" s="336">
        <v>1</v>
      </c>
      <c r="O79" s="336"/>
      <c r="P79" s="336">
        <v>2</v>
      </c>
      <c r="Q79" s="336"/>
      <c r="R79" s="336">
        <v>2</v>
      </c>
      <c r="S79" s="336"/>
      <c r="T79" s="340"/>
    </row>
    <row r="80" spans="1:20" s="1" customFormat="1" ht="15.6" customHeight="1" x14ac:dyDescent="0.2">
      <c r="A80" s="504"/>
      <c r="B80" s="9" t="s">
        <v>26</v>
      </c>
      <c r="C80" s="135">
        <v>100</v>
      </c>
      <c r="D80" s="421">
        <f t="shared" ref="D80" si="304">IF($C79=0,0%,(D79/$C79*100))</f>
        <v>30.64516129032258</v>
      </c>
      <c r="E80" s="107">
        <f t="shared" ref="E80:T80" si="305">IF($C79=0,0%,(E79/$C79*100))</f>
        <v>1.6129032258064515</v>
      </c>
      <c r="F80" s="107">
        <f t="shared" si="305"/>
        <v>29.032258064516132</v>
      </c>
      <c r="G80" s="120">
        <f t="shared" si="305"/>
        <v>69.354838709677423</v>
      </c>
      <c r="H80" s="122">
        <f t="shared" si="305"/>
        <v>24.193548387096776</v>
      </c>
      <c r="I80" s="107">
        <f t="shared" si="305"/>
        <v>0</v>
      </c>
      <c r="J80" s="107">
        <f t="shared" si="305"/>
        <v>3.225806451612903</v>
      </c>
      <c r="K80" s="107">
        <f t="shared" si="305"/>
        <v>6.4516129032258061</v>
      </c>
      <c r="L80" s="107">
        <f t="shared" si="305"/>
        <v>6.4516129032258061</v>
      </c>
      <c r="M80" s="107">
        <f t="shared" si="305"/>
        <v>0</v>
      </c>
      <c r="N80" s="107">
        <f t="shared" si="305"/>
        <v>1.6129032258064515</v>
      </c>
      <c r="O80" s="107">
        <f t="shared" si="305"/>
        <v>0</v>
      </c>
      <c r="P80" s="107">
        <f t="shared" si="305"/>
        <v>3.225806451612903</v>
      </c>
      <c r="Q80" s="107">
        <f t="shared" si="305"/>
        <v>0</v>
      </c>
      <c r="R80" s="107">
        <f t="shared" si="305"/>
        <v>3.225806451612903</v>
      </c>
      <c r="S80" s="107">
        <f t="shared" si="305"/>
        <v>0</v>
      </c>
      <c r="T80" s="108">
        <f t="shared" si="305"/>
        <v>0</v>
      </c>
    </row>
    <row r="81" spans="1:20" s="1" customFormat="1" ht="15.6" customHeight="1" x14ac:dyDescent="0.2">
      <c r="A81" s="504" t="s">
        <v>22</v>
      </c>
      <c r="B81" s="9" t="s">
        <v>20</v>
      </c>
      <c r="C81" s="140">
        <v>83</v>
      </c>
      <c r="D81" s="50">
        <f>C81-G81</f>
        <v>28</v>
      </c>
      <c r="E81" s="346">
        <v>1</v>
      </c>
      <c r="F81" s="344">
        <v>27</v>
      </c>
      <c r="G81" s="355">
        <v>55</v>
      </c>
      <c r="H81" s="50">
        <v>22</v>
      </c>
      <c r="I81" s="346">
        <v>1</v>
      </c>
      <c r="J81" s="344">
        <v>2</v>
      </c>
      <c r="K81" s="344">
        <v>3</v>
      </c>
      <c r="L81" s="344">
        <v>5</v>
      </c>
      <c r="M81" s="344">
        <v>1</v>
      </c>
      <c r="N81" s="344"/>
      <c r="O81" s="344"/>
      <c r="P81" s="344">
        <v>1</v>
      </c>
      <c r="Q81" s="344"/>
      <c r="R81" s="344">
        <v>9</v>
      </c>
      <c r="S81" s="344"/>
      <c r="T81" s="347"/>
    </row>
    <row r="82" spans="1:20" s="1" customFormat="1" ht="15.6" customHeight="1" x14ac:dyDescent="0.2">
      <c r="A82" s="504"/>
      <c r="B82" s="9" t="s">
        <v>21</v>
      </c>
      <c r="C82" s="135">
        <v>100</v>
      </c>
      <c r="D82" s="421">
        <f t="shared" ref="D82" si="306">IF($C81=0,0%,(D81/$C81*100))</f>
        <v>33.734939759036145</v>
      </c>
      <c r="E82" s="107">
        <f t="shared" ref="E82:T82" si="307">IF($C81=0,0%,(E81/$C81*100))</f>
        <v>1.2048192771084338</v>
      </c>
      <c r="F82" s="107">
        <f t="shared" si="307"/>
        <v>32.53012048192771</v>
      </c>
      <c r="G82" s="120">
        <f t="shared" si="307"/>
        <v>66.265060240963862</v>
      </c>
      <c r="H82" s="122">
        <f t="shared" si="307"/>
        <v>26.506024096385545</v>
      </c>
      <c r="I82" s="107">
        <f t="shared" si="307"/>
        <v>1.2048192771084338</v>
      </c>
      <c r="J82" s="107">
        <f t="shared" si="307"/>
        <v>2.4096385542168677</v>
      </c>
      <c r="K82" s="107">
        <f t="shared" si="307"/>
        <v>3.6144578313253009</v>
      </c>
      <c r="L82" s="107">
        <f t="shared" si="307"/>
        <v>6.024096385542169</v>
      </c>
      <c r="M82" s="107">
        <f t="shared" si="307"/>
        <v>1.2048192771084338</v>
      </c>
      <c r="N82" s="107">
        <f t="shared" si="307"/>
        <v>0</v>
      </c>
      <c r="O82" s="107">
        <f t="shared" si="307"/>
        <v>0</v>
      </c>
      <c r="P82" s="107">
        <f t="shared" si="307"/>
        <v>1.2048192771084338</v>
      </c>
      <c r="Q82" s="107">
        <f t="shared" si="307"/>
        <v>0</v>
      </c>
      <c r="R82" s="107">
        <f t="shared" si="307"/>
        <v>10.843373493975903</v>
      </c>
      <c r="S82" s="107">
        <f t="shared" si="307"/>
        <v>0</v>
      </c>
      <c r="T82" s="108">
        <f t="shared" si="307"/>
        <v>0</v>
      </c>
    </row>
    <row r="83" spans="1:20" s="1" customFormat="1" ht="15.6" customHeight="1" x14ac:dyDescent="0.2">
      <c r="A83" s="213" t="s">
        <v>24</v>
      </c>
      <c r="B83" s="17" t="s">
        <v>20</v>
      </c>
      <c r="C83" s="136">
        <f>(C81-C79)</f>
        <v>21</v>
      </c>
      <c r="D83" s="419">
        <f t="shared" ref="D83:D84" si="308">(D81-D79)</f>
        <v>9</v>
      </c>
      <c r="E83" s="159">
        <f t="shared" ref="E83:T83" si="309">(E81-E79)</f>
        <v>0</v>
      </c>
      <c r="F83" s="83">
        <f t="shared" si="309"/>
        <v>9</v>
      </c>
      <c r="G83" s="158">
        <f t="shared" si="309"/>
        <v>12</v>
      </c>
      <c r="H83" s="160">
        <f t="shared" si="309"/>
        <v>7</v>
      </c>
      <c r="I83" s="159">
        <f t="shared" si="309"/>
        <v>1</v>
      </c>
      <c r="J83" s="83">
        <f t="shared" si="309"/>
        <v>0</v>
      </c>
      <c r="K83" s="83">
        <f t="shared" si="309"/>
        <v>-1</v>
      </c>
      <c r="L83" s="83">
        <f t="shared" si="309"/>
        <v>1</v>
      </c>
      <c r="M83" s="83">
        <f t="shared" si="309"/>
        <v>1</v>
      </c>
      <c r="N83" s="83">
        <f t="shared" si="309"/>
        <v>-1</v>
      </c>
      <c r="O83" s="83">
        <f t="shared" si="309"/>
        <v>0</v>
      </c>
      <c r="P83" s="83">
        <f t="shared" si="309"/>
        <v>-1</v>
      </c>
      <c r="Q83" s="83">
        <f t="shared" si="309"/>
        <v>0</v>
      </c>
      <c r="R83" s="83">
        <f t="shared" si="309"/>
        <v>7</v>
      </c>
      <c r="S83" s="83">
        <f t="shared" si="309"/>
        <v>0</v>
      </c>
      <c r="T83" s="85">
        <f t="shared" si="309"/>
        <v>0</v>
      </c>
    </row>
    <row r="84" spans="1:20" s="1" customFormat="1" ht="15.6" customHeight="1" x14ac:dyDescent="0.2">
      <c r="A84" s="213" t="s">
        <v>25</v>
      </c>
      <c r="B84" s="17" t="s">
        <v>26</v>
      </c>
      <c r="C84" s="112">
        <f t="shared" ref="C84:T84" si="310">(C82-C80)</f>
        <v>0</v>
      </c>
      <c r="D84" s="113">
        <f t="shared" si="308"/>
        <v>3.0897784687135648</v>
      </c>
      <c r="E84" s="110">
        <f t="shared" si="310"/>
        <v>-0.40808394869801767</v>
      </c>
      <c r="F84" s="111">
        <f t="shared" si="310"/>
        <v>3.4978624174115787</v>
      </c>
      <c r="G84" s="112">
        <f t="shared" si="310"/>
        <v>-3.0897784687135612</v>
      </c>
      <c r="H84" s="113">
        <f t="shared" si="310"/>
        <v>2.3124757092887691</v>
      </c>
      <c r="I84" s="110">
        <f t="shared" si="310"/>
        <v>1.2048192771084338</v>
      </c>
      <c r="J84" s="111">
        <f t="shared" si="310"/>
        <v>-0.81616789739603535</v>
      </c>
      <c r="K84" s="111">
        <f t="shared" si="310"/>
        <v>-2.8371550719005052</v>
      </c>
      <c r="L84" s="111">
        <f t="shared" si="310"/>
        <v>-0.42751651768363708</v>
      </c>
      <c r="M84" s="111">
        <f t="shared" si="310"/>
        <v>1.2048192771084338</v>
      </c>
      <c r="N84" s="111">
        <f t="shared" si="310"/>
        <v>-1.6129032258064515</v>
      </c>
      <c r="O84" s="111">
        <f t="shared" si="310"/>
        <v>0</v>
      </c>
      <c r="P84" s="111">
        <f t="shared" si="310"/>
        <v>-2.0209871745044694</v>
      </c>
      <c r="Q84" s="111">
        <f t="shared" si="310"/>
        <v>0</v>
      </c>
      <c r="R84" s="111">
        <f t="shared" si="310"/>
        <v>7.6175670423630004</v>
      </c>
      <c r="S84" s="111">
        <f t="shared" si="310"/>
        <v>0</v>
      </c>
      <c r="T84" s="114">
        <f t="shared" si="310"/>
        <v>0</v>
      </c>
    </row>
    <row r="85" spans="1:20" s="1" customFormat="1" ht="15.6" customHeight="1" thickBot="1" x14ac:dyDescent="0.25">
      <c r="A85" s="73" t="s">
        <v>27</v>
      </c>
      <c r="B85" s="86" t="s">
        <v>26</v>
      </c>
      <c r="C85" s="118">
        <f>IF(C79=0,0%,((C81-C79)/C79))*100</f>
        <v>33.87096774193548</v>
      </c>
      <c r="D85" s="416">
        <f t="shared" ref="D85:T85" si="311">IF(D79=0,0%,((D81-D79)/D79))*100</f>
        <v>47.368421052631575</v>
      </c>
      <c r="E85" s="121">
        <f t="shared" si="311"/>
        <v>0</v>
      </c>
      <c r="F85" s="117">
        <f t="shared" si="311"/>
        <v>50</v>
      </c>
      <c r="G85" s="118">
        <f t="shared" si="311"/>
        <v>27.906976744186046</v>
      </c>
      <c r="H85" s="123">
        <f t="shared" si="311"/>
        <v>46.666666666666664</v>
      </c>
      <c r="I85" s="121">
        <f t="shared" si="311"/>
        <v>0</v>
      </c>
      <c r="J85" s="117">
        <f t="shared" si="311"/>
        <v>0</v>
      </c>
      <c r="K85" s="117">
        <f t="shared" si="311"/>
        <v>-25</v>
      </c>
      <c r="L85" s="117">
        <f t="shared" si="311"/>
        <v>25</v>
      </c>
      <c r="M85" s="117">
        <f t="shared" si="311"/>
        <v>0</v>
      </c>
      <c r="N85" s="117">
        <f t="shared" si="311"/>
        <v>-100</v>
      </c>
      <c r="O85" s="117">
        <f t="shared" si="311"/>
        <v>0</v>
      </c>
      <c r="P85" s="117">
        <f t="shared" si="311"/>
        <v>-50</v>
      </c>
      <c r="Q85" s="117">
        <f t="shared" si="311"/>
        <v>0</v>
      </c>
      <c r="R85" s="117">
        <f t="shared" si="311"/>
        <v>350</v>
      </c>
      <c r="S85" s="117">
        <f t="shared" si="311"/>
        <v>0</v>
      </c>
      <c r="T85" s="119">
        <f t="shared" si="311"/>
        <v>0</v>
      </c>
    </row>
    <row r="86" spans="1:20" s="1" customFormat="1" ht="24" customHeight="1" thickBot="1" x14ac:dyDescent="0.25">
      <c r="A86" s="507" t="s">
        <v>122</v>
      </c>
      <c r="B86" s="508"/>
      <c r="C86" s="508"/>
      <c r="D86" s="540"/>
      <c r="E86" s="540"/>
      <c r="F86" s="540"/>
      <c r="G86" s="540"/>
      <c r="H86" s="540"/>
      <c r="I86" s="540"/>
      <c r="J86" s="540"/>
      <c r="K86" s="540"/>
      <c r="L86" s="540"/>
      <c r="M86" s="540"/>
      <c r="N86" s="540"/>
      <c r="O86" s="540"/>
      <c r="P86" s="540"/>
      <c r="Q86" s="540"/>
      <c r="R86" s="540"/>
      <c r="S86" s="540"/>
      <c r="T86" s="541"/>
    </row>
    <row r="87" spans="1:20" s="1" customFormat="1" ht="15.6" customHeight="1" x14ac:dyDescent="0.2">
      <c r="A87" s="532" t="s">
        <v>32</v>
      </c>
      <c r="B87" s="12" t="s">
        <v>31</v>
      </c>
      <c r="C87" s="334">
        <v>37</v>
      </c>
      <c r="D87" s="338">
        <f>C87-G87</f>
        <v>15</v>
      </c>
      <c r="E87" s="342">
        <v>1</v>
      </c>
      <c r="F87" s="336">
        <v>14</v>
      </c>
      <c r="G87" s="337">
        <v>22</v>
      </c>
      <c r="H87" s="338">
        <v>7</v>
      </c>
      <c r="I87" s="339"/>
      <c r="J87" s="336">
        <v>1</v>
      </c>
      <c r="K87" s="336">
        <v>1</v>
      </c>
      <c r="L87" s="336">
        <v>1</v>
      </c>
      <c r="M87" s="336"/>
      <c r="N87" s="336"/>
      <c r="O87" s="336"/>
      <c r="P87" s="336"/>
      <c r="Q87" s="336"/>
      <c r="R87" s="336">
        <v>4</v>
      </c>
      <c r="S87" s="336"/>
      <c r="T87" s="340"/>
    </row>
    <row r="88" spans="1:20" s="1" customFormat="1" ht="15.6" customHeight="1" thickBot="1" x14ac:dyDescent="0.25">
      <c r="A88" s="510"/>
      <c r="B88" s="74" t="s">
        <v>21</v>
      </c>
      <c r="C88" s="135">
        <f>IF(C$81=0,0,(C87/C$81*100))</f>
        <v>44.578313253012048</v>
      </c>
      <c r="D88" s="422">
        <f t="shared" ref="D88:T88" si="312">IF(D$81=0,0,(D87/D$81*100))</f>
        <v>53.571428571428569</v>
      </c>
      <c r="E88" s="107">
        <f t="shared" si="312"/>
        <v>100</v>
      </c>
      <c r="F88" s="107">
        <f t="shared" si="312"/>
        <v>51.851851851851848</v>
      </c>
      <c r="G88" s="120">
        <f t="shared" si="312"/>
        <v>40</v>
      </c>
      <c r="H88" s="144">
        <f t="shared" si="312"/>
        <v>31.818181818181817</v>
      </c>
      <c r="I88" s="107">
        <f t="shared" si="312"/>
        <v>0</v>
      </c>
      <c r="J88" s="107">
        <f t="shared" si="312"/>
        <v>50</v>
      </c>
      <c r="K88" s="107">
        <f t="shared" si="312"/>
        <v>33.333333333333329</v>
      </c>
      <c r="L88" s="107">
        <f t="shared" si="312"/>
        <v>20</v>
      </c>
      <c r="M88" s="107">
        <f t="shared" si="312"/>
        <v>0</v>
      </c>
      <c r="N88" s="107">
        <f t="shared" si="312"/>
        <v>0</v>
      </c>
      <c r="O88" s="107">
        <f t="shared" si="312"/>
        <v>0</v>
      </c>
      <c r="P88" s="107">
        <f t="shared" si="312"/>
        <v>0</v>
      </c>
      <c r="Q88" s="107">
        <f t="shared" si="312"/>
        <v>0</v>
      </c>
      <c r="R88" s="107">
        <f t="shared" si="312"/>
        <v>44.444444444444443</v>
      </c>
      <c r="S88" s="107">
        <f t="shared" si="312"/>
        <v>0</v>
      </c>
      <c r="T88" s="108">
        <f t="shared" si="312"/>
        <v>0</v>
      </c>
    </row>
    <row r="89" spans="1:20" s="1" customFormat="1" ht="24" customHeight="1" thickBot="1" x14ac:dyDescent="0.25">
      <c r="A89" s="507" t="s">
        <v>123</v>
      </c>
      <c r="B89" s="508"/>
      <c r="C89" s="508"/>
      <c r="D89" s="508"/>
      <c r="E89" s="508"/>
      <c r="F89" s="508"/>
      <c r="G89" s="508"/>
      <c r="H89" s="508"/>
      <c r="I89" s="508"/>
      <c r="J89" s="508"/>
      <c r="K89" s="508"/>
      <c r="L89" s="508"/>
      <c r="M89" s="508"/>
      <c r="N89" s="508"/>
      <c r="O89" s="508"/>
      <c r="P89" s="508"/>
      <c r="Q89" s="508"/>
      <c r="R89" s="508"/>
      <c r="S89" s="508"/>
      <c r="T89" s="512"/>
    </row>
    <row r="90" spans="1:20" s="1" customFormat="1" ht="24" customHeight="1" x14ac:dyDescent="0.2">
      <c r="A90" s="531" t="s">
        <v>120</v>
      </c>
      <c r="B90" s="69" t="s">
        <v>31</v>
      </c>
      <c r="C90" s="296">
        <v>22</v>
      </c>
      <c r="D90" s="338">
        <f>C90-G90</f>
        <v>5</v>
      </c>
      <c r="E90" s="342">
        <v>1</v>
      </c>
      <c r="F90" s="335">
        <v>4</v>
      </c>
      <c r="G90" s="348">
        <v>17</v>
      </c>
      <c r="H90" s="338">
        <v>5</v>
      </c>
      <c r="I90" s="342"/>
      <c r="J90" s="335">
        <v>2</v>
      </c>
      <c r="K90" s="335">
        <v>2</v>
      </c>
      <c r="L90" s="335"/>
      <c r="M90" s="335"/>
      <c r="N90" s="335"/>
      <c r="O90" s="335"/>
      <c r="P90" s="335">
        <v>1</v>
      </c>
      <c r="Q90" s="335"/>
      <c r="R90" s="335"/>
      <c r="S90" s="335"/>
      <c r="T90" s="343"/>
    </row>
    <row r="91" spans="1:20" s="1" customFormat="1" ht="24" customHeight="1" x14ac:dyDescent="0.2">
      <c r="A91" s="536"/>
      <c r="B91" s="9" t="s">
        <v>21</v>
      </c>
      <c r="C91" s="357">
        <f>IF(C$79=0,0,(C90/C$79*100))</f>
        <v>35.483870967741936</v>
      </c>
      <c r="D91" s="424">
        <f t="shared" ref="D91:T91" si="313">IF(D$79=0,0,(D90/D$79*100))</f>
        <v>26.315789473684209</v>
      </c>
      <c r="E91" s="192">
        <f t="shared" si="313"/>
        <v>100</v>
      </c>
      <c r="F91" s="192">
        <f t="shared" si="313"/>
        <v>22.222222222222221</v>
      </c>
      <c r="G91" s="358">
        <f t="shared" si="313"/>
        <v>39.534883720930232</v>
      </c>
      <c r="H91" s="359">
        <f t="shared" si="313"/>
        <v>33.333333333333329</v>
      </c>
      <c r="I91" s="192">
        <f t="shared" si="313"/>
        <v>0</v>
      </c>
      <c r="J91" s="192">
        <f t="shared" si="313"/>
        <v>100</v>
      </c>
      <c r="K91" s="192">
        <f t="shared" si="313"/>
        <v>50</v>
      </c>
      <c r="L91" s="192">
        <f t="shared" si="313"/>
        <v>0</v>
      </c>
      <c r="M91" s="192">
        <f t="shared" si="313"/>
        <v>0</v>
      </c>
      <c r="N91" s="192">
        <f t="shared" si="313"/>
        <v>0</v>
      </c>
      <c r="O91" s="192">
        <f t="shared" si="313"/>
        <v>0</v>
      </c>
      <c r="P91" s="192">
        <f t="shared" si="313"/>
        <v>50</v>
      </c>
      <c r="Q91" s="192">
        <f t="shared" si="313"/>
        <v>0</v>
      </c>
      <c r="R91" s="192">
        <f t="shared" si="313"/>
        <v>0</v>
      </c>
      <c r="S91" s="192">
        <f t="shared" si="313"/>
        <v>0</v>
      </c>
      <c r="T91" s="193">
        <f t="shared" si="313"/>
        <v>0</v>
      </c>
    </row>
    <row r="92" spans="1:20" s="1" customFormat="1" ht="15.6" customHeight="1" x14ac:dyDescent="0.2">
      <c r="A92" s="532" t="s">
        <v>121</v>
      </c>
      <c r="B92" s="12" t="s">
        <v>31</v>
      </c>
      <c r="C92" s="334">
        <v>5</v>
      </c>
      <c r="D92" s="356">
        <f>C92-G92</f>
        <v>3</v>
      </c>
      <c r="E92" s="339"/>
      <c r="F92" s="336">
        <v>3</v>
      </c>
      <c r="G92" s="337">
        <v>2</v>
      </c>
      <c r="H92" s="356">
        <v>1</v>
      </c>
      <c r="I92" s="339"/>
      <c r="J92" s="336"/>
      <c r="K92" s="336"/>
      <c r="L92" s="336"/>
      <c r="M92" s="336"/>
      <c r="N92" s="336">
        <v>1</v>
      </c>
      <c r="O92" s="336"/>
      <c r="P92" s="336"/>
      <c r="Q92" s="336"/>
      <c r="R92" s="336"/>
      <c r="S92" s="336"/>
      <c r="T92" s="340"/>
    </row>
    <row r="93" spans="1:20" s="1" customFormat="1" ht="15.6" customHeight="1" thickBot="1" x14ac:dyDescent="0.25">
      <c r="A93" s="533"/>
      <c r="B93" s="78" t="s">
        <v>21</v>
      </c>
      <c r="C93" s="272">
        <f>IF(C$79=0,0,(C92/C$79*100))</f>
        <v>8.064516129032258</v>
      </c>
      <c r="D93" s="423">
        <f t="shared" ref="D93" si="314">IF(D$79=0,0,(D92/D$79*100))</f>
        <v>15.789473684210526</v>
      </c>
      <c r="E93" s="156">
        <f t="shared" ref="E93" si="315">IF(E$79=0,0,(E92/E$79*100))</f>
        <v>0</v>
      </c>
      <c r="F93" s="156">
        <f t="shared" ref="F93" si="316">IF(F$79=0,0,(F92/F$79*100))</f>
        <v>16.666666666666664</v>
      </c>
      <c r="G93" s="161">
        <f t="shared" ref="G93" si="317">IF(G$79=0,0,(G92/G$79*100))</f>
        <v>4.6511627906976747</v>
      </c>
      <c r="H93" s="162">
        <f t="shared" ref="H93" si="318">IF(H$79=0,0,(H92/H$79*100))</f>
        <v>6.666666666666667</v>
      </c>
      <c r="I93" s="156">
        <f t="shared" ref="I93" si="319">IF(I$79=0,0,(I92/I$79*100))</f>
        <v>0</v>
      </c>
      <c r="J93" s="156">
        <f t="shared" ref="J93" si="320">IF(J$79=0,0,(J92/J$79*100))</f>
        <v>0</v>
      </c>
      <c r="K93" s="156">
        <f t="shared" ref="K93" si="321">IF(K$79=0,0,(K92/K$79*100))</f>
        <v>0</v>
      </c>
      <c r="L93" s="156">
        <f t="shared" ref="L93" si="322">IF(L$79=0,0,(L92/L$79*100))</f>
        <v>0</v>
      </c>
      <c r="M93" s="156">
        <f t="shared" ref="M93" si="323">IF(M$79=0,0,(M92/M$79*100))</f>
        <v>0</v>
      </c>
      <c r="N93" s="156">
        <f t="shared" ref="N93" si="324">IF(N$79=0,0,(N92/N$79*100))</f>
        <v>100</v>
      </c>
      <c r="O93" s="156">
        <f t="shared" ref="O93" si="325">IF(O$79=0,0,(O92/O$79*100))</f>
        <v>0</v>
      </c>
      <c r="P93" s="156">
        <f t="shared" ref="P93" si="326">IF(P$79=0,0,(P92/P$79*100))</f>
        <v>0</v>
      </c>
      <c r="Q93" s="156">
        <f t="shared" ref="Q93" si="327">IF(Q$79=0,0,(Q92/Q$79*100))</f>
        <v>0</v>
      </c>
      <c r="R93" s="156">
        <f t="shared" ref="R93" si="328">IF(R$79=0,0,(R92/R$79*100))</f>
        <v>0</v>
      </c>
      <c r="S93" s="156">
        <f t="shared" ref="S93" si="329">IF(S$79=0,0,(S92/S$79*100))</f>
        <v>0</v>
      </c>
      <c r="T93" s="157">
        <f t="shared" ref="T93" si="330">IF(T$79=0,0,(T92/T$79*100))</f>
        <v>0</v>
      </c>
    </row>
    <row r="94" spans="1:20" ht="13.5" thickTop="1" x14ac:dyDescent="0.2"/>
  </sheetData>
  <mergeCells count="48">
    <mergeCell ref="A87:A88"/>
    <mergeCell ref="A89:T89"/>
    <mergeCell ref="A92:A93"/>
    <mergeCell ref="C10:F10"/>
    <mergeCell ref="A14:T14"/>
    <mergeCell ref="A38:T38"/>
    <mergeCell ref="A62:T62"/>
    <mergeCell ref="A86:T86"/>
    <mergeCell ref="A72:A73"/>
    <mergeCell ref="A74:A75"/>
    <mergeCell ref="A76:A77"/>
    <mergeCell ref="A78:T78"/>
    <mergeCell ref="A79:A80"/>
    <mergeCell ref="A81:A82"/>
    <mergeCell ref="A63:A64"/>
    <mergeCell ref="A65:T65"/>
    <mergeCell ref="A44:A45"/>
    <mergeCell ref="A46:A47"/>
    <mergeCell ref="A66:A67"/>
    <mergeCell ref="A68:A69"/>
    <mergeCell ref="A70:A71"/>
    <mergeCell ref="A48:A49"/>
    <mergeCell ref="A50:A51"/>
    <mergeCell ref="A52:A53"/>
    <mergeCell ref="A54:T54"/>
    <mergeCell ref="A55:A56"/>
    <mergeCell ref="A57:A58"/>
    <mergeCell ref="A30:T30"/>
    <mergeCell ref="A31:A32"/>
    <mergeCell ref="A39:A40"/>
    <mergeCell ref="A41:T41"/>
    <mergeCell ref="A42:A43"/>
    <mergeCell ref="A90:A91"/>
    <mergeCell ref="I10:T10"/>
    <mergeCell ref="A1:T3"/>
    <mergeCell ref="A4:B4"/>
    <mergeCell ref="A5:T5"/>
    <mergeCell ref="A6:A7"/>
    <mergeCell ref="A8:A9"/>
    <mergeCell ref="A33:A34"/>
    <mergeCell ref="A15:A16"/>
    <mergeCell ref="A17:T17"/>
    <mergeCell ref="A18:A19"/>
    <mergeCell ref="A20:A21"/>
    <mergeCell ref="A22:A23"/>
    <mergeCell ref="A24:A25"/>
    <mergeCell ref="A26:A27"/>
    <mergeCell ref="A28:A29"/>
  </mergeCells>
  <pageMargins left="0.7" right="0.7" top="0.75" bottom="0.75" header="0.3" footer="0.3"/>
  <pageSetup scale="65" orientation="landscape" r:id="rId1"/>
  <rowBreaks count="3" manualBreakCount="3">
    <brk id="29" max="16383" man="1"/>
    <brk id="53" max="16383" man="1"/>
    <brk id="7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S36"/>
  <sheetViews>
    <sheetView topLeftCell="A16" zoomScaleNormal="100" zoomScaleSheetLayoutView="100" workbookViewId="0">
      <selection sqref="A1:S2"/>
    </sheetView>
  </sheetViews>
  <sheetFormatPr defaultColWidth="8.85546875" defaultRowHeight="12.75" x14ac:dyDescent="0.2"/>
  <cols>
    <col min="1" max="1" width="20.7109375" style="3" customWidth="1"/>
    <col min="2" max="2" width="4" style="16" customWidth="1"/>
    <col min="3" max="3" width="6.42578125" style="3" customWidth="1"/>
    <col min="4" max="4" width="8.7109375" style="3" customWidth="1"/>
    <col min="5" max="5" width="10.7109375" style="3" customWidth="1"/>
    <col min="6" max="6" width="10" style="3" customWidth="1"/>
    <col min="7" max="7" width="9.85546875" style="3" customWidth="1"/>
    <col min="8" max="8" width="13.140625" style="3" customWidth="1"/>
    <col min="9" max="9" width="9.7109375" style="3" customWidth="1"/>
    <col min="10" max="10" width="10.42578125" style="3" customWidth="1"/>
    <col min="11" max="11" width="11" style="3" customWidth="1"/>
    <col min="12" max="13" width="10.5703125" style="3" customWidth="1"/>
    <col min="14" max="14" width="11" style="3" customWidth="1"/>
    <col min="15" max="15" width="8.85546875" style="3" customWidth="1"/>
    <col min="16" max="16" width="10" style="3" customWidth="1"/>
    <col min="17" max="17" width="9.7109375" style="3" customWidth="1"/>
    <col min="18" max="18" width="10.42578125" style="3" customWidth="1"/>
    <col min="19" max="19" width="12.5703125" style="3" customWidth="1"/>
  </cols>
  <sheetData>
    <row r="1" spans="1:19" ht="18" customHeight="1" thickTop="1" x14ac:dyDescent="0.2">
      <c r="A1" s="620" t="s">
        <v>225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62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622" t="s">
        <v>67</v>
      </c>
      <c r="B3" s="623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6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212" t="s">
        <v>17</v>
      </c>
    </row>
    <row r="4" spans="1:19" s="1" customFormat="1" ht="18" customHeight="1" thickTop="1" thickBot="1" x14ac:dyDescent="0.25">
      <c r="A4" s="37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ht="18" customHeight="1" thickTop="1" x14ac:dyDescent="0.2">
      <c r="A5" s="624" t="s">
        <v>204</v>
      </c>
      <c r="B5" s="315" t="s">
        <v>20</v>
      </c>
      <c r="C5" s="398">
        <v>346</v>
      </c>
      <c r="D5" s="398">
        <v>228</v>
      </c>
      <c r="E5" s="398">
        <v>94</v>
      </c>
      <c r="F5" s="399">
        <v>24</v>
      </c>
      <c r="G5" s="400">
        <v>9</v>
      </c>
      <c r="H5" s="401">
        <v>1</v>
      </c>
      <c r="I5" s="398"/>
      <c r="J5" s="398">
        <v>1</v>
      </c>
      <c r="K5" s="398"/>
      <c r="L5" s="398"/>
      <c r="M5" s="398"/>
      <c r="N5" s="398">
        <v>1</v>
      </c>
      <c r="O5" s="398">
        <v>2</v>
      </c>
      <c r="P5" s="398"/>
      <c r="Q5" s="398">
        <v>4</v>
      </c>
      <c r="R5" s="398"/>
      <c r="S5" s="402"/>
    </row>
    <row r="6" spans="1:19" ht="18" customHeight="1" x14ac:dyDescent="0.2">
      <c r="A6" s="625"/>
      <c r="B6" s="316" t="s">
        <v>21</v>
      </c>
      <c r="C6" s="194">
        <v>100</v>
      </c>
      <c r="D6" s="195">
        <f t="shared" ref="D6:S6" si="0">IF($C5=0,0%,(D5/$C5*100))</f>
        <v>65.895953757225428</v>
      </c>
      <c r="E6" s="195">
        <f t="shared" si="0"/>
        <v>27.167630057803464</v>
      </c>
      <c r="F6" s="196">
        <f t="shared" si="0"/>
        <v>6.9364161849710975</v>
      </c>
      <c r="G6" s="197">
        <f t="shared" si="0"/>
        <v>2.601156069364162</v>
      </c>
      <c r="H6" s="198">
        <f t="shared" si="0"/>
        <v>0.28901734104046239</v>
      </c>
      <c r="I6" s="199">
        <f t="shared" si="0"/>
        <v>0</v>
      </c>
      <c r="J6" s="199">
        <f t="shared" si="0"/>
        <v>0.28901734104046239</v>
      </c>
      <c r="K6" s="199">
        <f t="shared" si="0"/>
        <v>0</v>
      </c>
      <c r="L6" s="199">
        <f t="shared" si="0"/>
        <v>0</v>
      </c>
      <c r="M6" s="199">
        <f t="shared" si="0"/>
        <v>0</v>
      </c>
      <c r="N6" s="199">
        <f t="shared" si="0"/>
        <v>0.28901734104046239</v>
      </c>
      <c r="O6" s="199">
        <f t="shared" si="0"/>
        <v>0.57803468208092479</v>
      </c>
      <c r="P6" s="199">
        <f t="shared" si="0"/>
        <v>0</v>
      </c>
      <c r="Q6" s="199">
        <f t="shared" si="0"/>
        <v>1.1560693641618496</v>
      </c>
      <c r="R6" s="199">
        <f t="shared" si="0"/>
        <v>0</v>
      </c>
      <c r="S6" s="200">
        <f t="shared" si="0"/>
        <v>0</v>
      </c>
    </row>
    <row r="7" spans="1:19" ht="18" customHeight="1" x14ac:dyDescent="0.2">
      <c r="A7" s="619" t="s">
        <v>226</v>
      </c>
      <c r="B7" s="317" t="s">
        <v>20</v>
      </c>
      <c r="C7" s="24">
        <v>4</v>
      </c>
      <c r="D7" s="24">
        <v>3</v>
      </c>
      <c r="E7" s="24">
        <v>1</v>
      </c>
      <c r="F7" s="54"/>
      <c r="G7" s="129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9"/>
    </row>
    <row r="8" spans="1:19" ht="18" customHeight="1" x14ac:dyDescent="0.2">
      <c r="A8" s="619"/>
      <c r="B8" s="316" t="s">
        <v>21</v>
      </c>
      <c r="C8" s="187">
        <v>100</v>
      </c>
      <c r="D8" s="188">
        <f t="shared" ref="D8:S8" si="1">IF($C7=0,0%,(D7/$C7*100))</f>
        <v>75</v>
      </c>
      <c r="E8" s="188">
        <f t="shared" si="1"/>
        <v>25</v>
      </c>
      <c r="F8" s="189">
        <f t="shared" si="1"/>
        <v>0</v>
      </c>
      <c r="G8" s="190">
        <f t="shared" si="1"/>
        <v>0</v>
      </c>
      <c r="H8" s="191">
        <f t="shared" si="1"/>
        <v>0</v>
      </c>
      <c r="I8" s="192">
        <f t="shared" si="1"/>
        <v>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2">
        <f t="shared" si="1"/>
        <v>0</v>
      </c>
      <c r="R8" s="192">
        <f t="shared" si="1"/>
        <v>0</v>
      </c>
      <c r="S8" s="193">
        <f t="shared" si="1"/>
        <v>0</v>
      </c>
    </row>
    <row r="9" spans="1:19" ht="18" customHeight="1" x14ac:dyDescent="0.2">
      <c r="A9" s="619" t="s">
        <v>206</v>
      </c>
      <c r="B9" s="317" t="s">
        <v>20</v>
      </c>
      <c r="C9" s="24">
        <v>83</v>
      </c>
      <c r="D9" s="24">
        <v>58</v>
      </c>
      <c r="E9" s="24">
        <v>22</v>
      </c>
      <c r="F9" s="54">
        <v>3</v>
      </c>
      <c r="G9" s="129">
        <v>2</v>
      </c>
      <c r="H9" s="23"/>
      <c r="I9" s="24"/>
      <c r="J9" s="24"/>
      <c r="K9" s="24"/>
      <c r="L9" s="24"/>
      <c r="M9" s="24"/>
      <c r="N9" s="24">
        <v>1</v>
      </c>
      <c r="O9" s="24">
        <v>1</v>
      </c>
      <c r="P9" s="24"/>
      <c r="Q9" s="24"/>
      <c r="R9" s="24"/>
      <c r="S9" s="29"/>
    </row>
    <row r="10" spans="1:19" ht="18" customHeight="1" x14ac:dyDescent="0.2">
      <c r="A10" s="619"/>
      <c r="B10" s="316" t="s">
        <v>21</v>
      </c>
      <c r="C10" s="187">
        <v>100</v>
      </c>
      <c r="D10" s="188">
        <f t="shared" ref="D10:S10" si="2">IF($C9=0,0%,(D9/$C9*100))</f>
        <v>69.879518072289159</v>
      </c>
      <c r="E10" s="188">
        <f t="shared" si="2"/>
        <v>26.506024096385545</v>
      </c>
      <c r="F10" s="189">
        <f t="shared" si="2"/>
        <v>3.6144578313253009</v>
      </c>
      <c r="G10" s="190">
        <f t="shared" si="2"/>
        <v>2.4096385542168677</v>
      </c>
      <c r="H10" s="191">
        <f t="shared" si="2"/>
        <v>0</v>
      </c>
      <c r="I10" s="192">
        <f t="shared" si="2"/>
        <v>0</v>
      </c>
      <c r="J10" s="192">
        <f t="shared" si="2"/>
        <v>0</v>
      </c>
      <c r="K10" s="192">
        <f t="shared" si="2"/>
        <v>0</v>
      </c>
      <c r="L10" s="192">
        <f t="shared" si="2"/>
        <v>0</v>
      </c>
      <c r="M10" s="192">
        <f t="shared" si="2"/>
        <v>0</v>
      </c>
      <c r="N10" s="192">
        <f t="shared" si="2"/>
        <v>1.2048192771084338</v>
      </c>
      <c r="O10" s="192">
        <f t="shared" si="2"/>
        <v>1.2048192771084338</v>
      </c>
      <c r="P10" s="192">
        <f t="shared" si="2"/>
        <v>0</v>
      </c>
      <c r="Q10" s="192">
        <f t="shared" si="2"/>
        <v>0</v>
      </c>
      <c r="R10" s="192">
        <f t="shared" si="2"/>
        <v>0</v>
      </c>
      <c r="S10" s="193">
        <f t="shared" si="2"/>
        <v>0</v>
      </c>
    </row>
    <row r="11" spans="1:19" ht="18" customHeight="1" x14ac:dyDescent="0.2">
      <c r="A11" s="619" t="s">
        <v>207</v>
      </c>
      <c r="B11" s="317" t="s">
        <v>20</v>
      </c>
      <c r="C11" s="24">
        <v>38</v>
      </c>
      <c r="D11" s="24">
        <v>26</v>
      </c>
      <c r="E11" s="24">
        <v>9</v>
      </c>
      <c r="F11" s="54">
        <v>3</v>
      </c>
      <c r="G11" s="129">
        <v>1</v>
      </c>
      <c r="H11" s="23"/>
      <c r="I11" s="24"/>
      <c r="J11" s="24">
        <v>1</v>
      </c>
      <c r="K11" s="24"/>
      <c r="L11" s="24"/>
      <c r="M11" s="24"/>
      <c r="N11" s="24"/>
      <c r="O11" s="24"/>
      <c r="P11" s="24"/>
      <c r="Q11" s="24"/>
      <c r="R11" s="24"/>
      <c r="S11" s="29"/>
    </row>
    <row r="12" spans="1:19" ht="18" customHeight="1" x14ac:dyDescent="0.2">
      <c r="A12" s="619"/>
      <c r="B12" s="316" t="s">
        <v>21</v>
      </c>
      <c r="C12" s="187">
        <v>100</v>
      </c>
      <c r="D12" s="188">
        <f t="shared" ref="D12:S12" si="3">IF($C11=0,0%,(D11/$C11*100))</f>
        <v>68.421052631578945</v>
      </c>
      <c r="E12" s="188">
        <f t="shared" si="3"/>
        <v>23.684210526315788</v>
      </c>
      <c r="F12" s="189">
        <f t="shared" si="3"/>
        <v>7.8947368421052628</v>
      </c>
      <c r="G12" s="190">
        <f t="shared" si="3"/>
        <v>2.6315789473684208</v>
      </c>
      <c r="H12" s="191">
        <f t="shared" si="3"/>
        <v>0</v>
      </c>
      <c r="I12" s="192">
        <f t="shared" si="3"/>
        <v>0</v>
      </c>
      <c r="J12" s="192">
        <f t="shared" si="3"/>
        <v>2.6315789473684208</v>
      </c>
      <c r="K12" s="192">
        <f t="shared" si="3"/>
        <v>0</v>
      </c>
      <c r="L12" s="192">
        <f t="shared" si="3"/>
        <v>0</v>
      </c>
      <c r="M12" s="192">
        <f t="shared" si="3"/>
        <v>0</v>
      </c>
      <c r="N12" s="192">
        <f t="shared" si="3"/>
        <v>0</v>
      </c>
      <c r="O12" s="192">
        <f t="shared" si="3"/>
        <v>0</v>
      </c>
      <c r="P12" s="192">
        <f t="shared" si="3"/>
        <v>0</v>
      </c>
      <c r="Q12" s="192">
        <f t="shared" si="3"/>
        <v>0</v>
      </c>
      <c r="R12" s="192">
        <f t="shared" si="3"/>
        <v>0</v>
      </c>
      <c r="S12" s="193">
        <f t="shared" si="3"/>
        <v>0</v>
      </c>
    </row>
    <row r="13" spans="1:19" ht="18" customHeight="1" x14ac:dyDescent="0.2">
      <c r="A13" s="619" t="s">
        <v>227</v>
      </c>
      <c r="B13" s="318" t="s">
        <v>20</v>
      </c>
      <c r="C13" s="24">
        <v>189</v>
      </c>
      <c r="D13" s="24">
        <v>121</v>
      </c>
      <c r="E13" s="24">
        <v>54</v>
      </c>
      <c r="F13" s="54">
        <v>14</v>
      </c>
      <c r="G13" s="129">
        <v>3</v>
      </c>
      <c r="H13" s="23">
        <v>1</v>
      </c>
      <c r="I13" s="24"/>
      <c r="J13" s="24"/>
      <c r="K13" s="24"/>
      <c r="L13" s="24"/>
      <c r="M13" s="24"/>
      <c r="N13" s="24"/>
      <c r="O13" s="24"/>
      <c r="P13" s="24"/>
      <c r="Q13" s="24">
        <v>2</v>
      </c>
      <c r="R13" s="24"/>
      <c r="S13" s="29"/>
    </row>
    <row r="14" spans="1:19" ht="18" customHeight="1" x14ac:dyDescent="0.2">
      <c r="A14" s="619"/>
      <c r="B14" s="316" t="s">
        <v>21</v>
      </c>
      <c r="C14" s="187">
        <v>100</v>
      </c>
      <c r="D14" s="188">
        <f t="shared" ref="D14:S14" si="4">IF($C13=0,0%,(D13/$C13*100))</f>
        <v>64.021164021164026</v>
      </c>
      <c r="E14" s="188">
        <f t="shared" si="4"/>
        <v>28.571428571428569</v>
      </c>
      <c r="F14" s="189">
        <f t="shared" si="4"/>
        <v>7.4074074074074066</v>
      </c>
      <c r="G14" s="190">
        <f t="shared" si="4"/>
        <v>1.5873015873015872</v>
      </c>
      <c r="H14" s="191">
        <f t="shared" si="4"/>
        <v>0.52910052910052907</v>
      </c>
      <c r="I14" s="192">
        <f t="shared" si="4"/>
        <v>0</v>
      </c>
      <c r="J14" s="192">
        <f t="shared" si="4"/>
        <v>0</v>
      </c>
      <c r="K14" s="192">
        <f t="shared" si="4"/>
        <v>0</v>
      </c>
      <c r="L14" s="192">
        <f t="shared" si="4"/>
        <v>0</v>
      </c>
      <c r="M14" s="192">
        <f t="shared" si="4"/>
        <v>0</v>
      </c>
      <c r="N14" s="192">
        <f t="shared" si="4"/>
        <v>0</v>
      </c>
      <c r="O14" s="192">
        <f t="shared" si="4"/>
        <v>0</v>
      </c>
      <c r="P14" s="192">
        <f t="shared" si="4"/>
        <v>0</v>
      </c>
      <c r="Q14" s="192">
        <f t="shared" si="4"/>
        <v>1.0582010582010581</v>
      </c>
      <c r="R14" s="192">
        <f t="shared" si="4"/>
        <v>0</v>
      </c>
      <c r="S14" s="193">
        <f t="shared" si="4"/>
        <v>0</v>
      </c>
    </row>
    <row r="15" spans="1:19" ht="18" customHeight="1" x14ac:dyDescent="0.2">
      <c r="A15" s="619" t="s">
        <v>228</v>
      </c>
      <c r="B15" s="318" t="s">
        <v>20</v>
      </c>
      <c r="C15" s="24">
        <v>32</v>
      </c>
      <c r="D15" s="24">
        <v>20</v>
      </c>
      <c r="E15" s="24">
        <v>8</v>
      </c>
      <c r="F15" s="54">
        <v>4</v>
      </c>
      <c r="G15" s="129">
        <v>3</v>
      </c>
      <c r="H15" s="23"/>
      <c r="I15" s="24"/>
      <c r="J15" s="24"/>
      <c r="K15" s="24"/>
      <c r="L15" s="24"/>
      <c r="M15" s="24"/>
      <c r="N15" s="24"/>
      <c r="O15" s="24">
        <v>1</v>
      </c>
      <c r="P15" s="24"/>
      <c r="Q15" s="24">
        <v>2</v>
      </c>
      <c r="R15" s="24"/>
      <c r="S15" s="29"/>
    </row>
    <row r="16" spans="1:19" ht="18" customHeight="1" thickBot="1" x14ac:dyDescent="0.25">
      <c r="A16" s="619"/>
      <c r="B16" s="316" t="s">
        <v>21</v>
      </c>
      <c r="C16" s="187">
        <v>100</v>
      </c>
      <c r="D16" s="188">
        <f t="shared" ref="D16:S16" si="5">IF($C15=0,0%,(D15/$C15*100))</f>
        <v>62.5</v>
      </c>
      <c r="E16" s="188">
        <f t="shared" si="5"/>
        <v>25</v>
      </c>
      <c r="F16" s="189">
        <f t="shared" si="5"/>
        <v>12.5</v>
      </c>
      <c r="G16" s="190">
        <f t="shared" si="5"/>
        <v>9.375</v>
      </c>
      <c r="H16" s="191">
        <f t="shared" si="5"/>
        <v>0</v>
      </c>
      <c r="I16" s="192">
        <f t="shared" si="5"/>
        <v>0</v>
      </c>
      <c r="J16" s="192">
        <f t="shared" si="5"/>
        <v>0</v>
      </c>
      <c r="K16" s="192">
        <f t="shared" si="5"/>
        <v>0</v>
      </c>
      <c r="L16" s="192">
        <f t="shared" si="5"/>
        <v>0</v>
      </c>
      <c r="M16" s="192">
        <f t="shared" si="5"/>
        <v>0</v>
      </c>
      <c r="N16" s="192">
        <f t="shared" si="5"/>
        <v>0</v>
      </c>
      <c r="O16" s="192">
        <f t="shared" si="5"/>
        <v>3.125</v>
      </c>
      <c r="P16" s="192">
        <f t="shared" si="5"/>
        <v>0</v>
      </c>
      <c r="Q16" s="192">
        <f t="shared" si="5"/>
        <v>6.25</v>
      </c>
      <c r="R16" s="192">
        <f t="shared" si="5"/>
        <v>0</v>
      </c>
      <c r="S16" s="193">
        <f t="shared" si="5"/>
        <v>0</v>
      </c>
    </row>
    <row r="17" spans="1:19" ht="27" customHeight="1" thickBot="1" x14ac:dyDescent="0.25">
      <c r="A17" s="628" t="s">
        <v>174</v>
      </c>
      <c r="B17" s="629"/>
      <c r="C17" s="629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30"/>
    </row>
    <row r="18" spans="1:19" s="1" customFormat="1" ht="18" customHeight="1" thickBot="1" x14ac:dyDescent="0.25">
      <c r="A18" s="411" t="s">
        <v>29</v>
      </c>
      <c r="B18" s="306" t="s">
        <v>20</v>
      </c>
      <c r="C18" s="70">
        <v>2</v>
      </c>
      <c r="D18" s="87" t="s">
        <v>30</v>
      </c>
      <c r="E18" s="88" t="s">
        <v>30</v>
      </c>
      <c r="F18" s="89" t="s">
        <v>30</v>
      </c>
      <c r="G18" s="90" t="s">
        <v>30</v>
      </c>
      <c r="H18" s="87" t="s">
        <v>30</v>
      </c>
      <c r="I18" s="88" t="s">
        <v>30</v>
      </c>
      <c r="J18" s="88" t="s">
        <v>30</v>
      </c>
      <c r="K18" s="88" t="s">
        <v>30</v>
      </c>
      <c r="L18" s="88" t="s">
        <v>30</v>
      </c>
      <c r="M18" s="88" t="s">
        <v>30</v>
      </c>
      <c r="N18" s="88" t="s">
        <v>30</v>
      </c>
      <c r="O18" s="88" t="s">
        <v>30</v>
      </c>
      <c r="P18" s="88" t="s">
        <v>30</v>
      </c>
      <c r="Q18" s="88" t="s">
        <v>30</v>
      </c>
      <c r="R18" s="88" t="s">
        <v>30</v>
      </c>
      <c r="S18" s="91" t="s">
        <v>30</v>
      </c>
    </row>
    <row r="19" spans="1:19" s="1" customFormat="1" ht="18" customHeight="1" x14ac:dyDescent="0.2">
      <c r="A19" s="631" t="s">
        <v>170</v>
      </c>
      <c r="B19" s="375" t="s">
        <v>31</v>
      </c>
      <c r="C19" s="377">
        <v>35</v>
      </c>
      <c r="D19" s="377">
        <v>11</v>
      </c>
      <c r="E19" s="378">
        <v>22</v>
      </c>
      <c r="F19" s="377">
        <v>2</v>
      </c>
      <c r="G19" s="377">
        <v>2</v>
      </c>
      <c r="H19" s="377"/>
      <c r="I19" s="377">
        <v>1</v>
      </c>
      <c r="J19" s="377"/>
      <c r="K19" s="377"/>
      <c r="L19" s="377"/>
      <c r="M19" s="377"/>
      <c r="N19" s="377"/>
      <c r="O19" s="377"/>
      <c r="P19" s="377"/>
      <c r="Q19" s="377">
        <v>1</v>
      </c>
      <c r="R19" s="377"/>
      <c r="S19" s="378"/>
    </row>
    <row r="20" spans="1:19" ht="18" customHeight="1" thickBot="1" x14ac:dyDescent="0.25">
      <c r="A20" s="632"/>
      <c r="B20" s="376" t="s">
        <v>21</v>
      </c>
      <c r="C20" s="374">
        <v>100</v>
      </c>
      <c r="D20" s="372">
        <f t="shared" ref="D20:S20" si="6">IF($C19=0,0%,(D19/$C19*100))</f>
        <v>31.428571428571427</v>
      </c>
      <c r="E20" s="373">
        <f t="shared" si="6"/>
        <v>62.857142857142854</v>
      </c>
      <c r="F20" s="372">
        <f t="shared" si="6"/>
        <v>5.7142857142857144</v>
      </c>
      <c r="G20" s="372">
        <f t="shared" si="6"/>
        <v>5.7142857142857144</v>
      </c>
      <c r="H20" s="372">
        <f t="shared" si="6"/>
        <v>0</v>
      </c>
      <c r="I20" s="372">
        <f t="shared" si="6"/>
        <v>2.8571428571428572</v>
      </c>
      <c r="J20" s="372">
        <f t="shared" si="6"/>
        <v>0</v>
      </c>
      <c r="K20" s="372">
        <f t="shared" si="6"/>
        <v>0</v>
      </c>
      <c r="L20" s="372">
        <f t="shared" si="6"/>
        <v>0</v>
      </c>
      <c r="M20" s="372">
        <f t="shared" si="6"/>
        <v>0</v>
      </c>
      <c r="N20" s="372">
        <f t="shared" si="6"/>
        <v>0</v>
      </c>
      <c r="O20" s="372">
        <f t="shared" si="6"/>
        <v>0</v>
      </c>
      <c r="P20" s="372">
        <f t="shared" si="6"/>
        <v>0</v>
      </c>
      <c r="Q20" s="372">
        <f t="shared" si="6"/>
        <v>2.8571428571428572</v>
      </c>
      <c r="R20" s="372">
        <f t="shared" si="6"/>
        <v>0</v>
      </c>
      <c r="S20" s="373">
        <f t="shared" si="6"/>
        <v>0</v>
      </c>
    </row>
    <row r="21" spans="1:19" ht="18" customHeight="1" x14ac:dyDescent="0.2">
      <c r="A21" s="631" t="s">
        <v>171</v>
      </c>
      <c r="B21" s="313" t="s">
        <v>20</v>
      </c>
      <c r="C21" s="24">
        <v>6</v>
      </c>
      <c r="D21" s="24">
        <v>3</v>
      </c>
      <c r="E21" s="24">
        <v>3</v>
      </c>
      <c r="F21" s="54"/>
      <c r="G21" s="129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9"/>
    </row>
    <row r="22" spans="1:19" ht="18" customHeight="1" thickBot="1" x14ac:dyDescent="0.25">
      <c r="A22" s="632"/>
      <c r="B22" s="312" t="s">
        <v>21</v>
      </c>
      <c r="C22" s="187">
        <v>100</v>
      </c>
      <c r="D22" s="188">
        <f t="shared" ref="D22:S22" si="7">IF($C21=0,0%,(D21/$C21*100))</f>
        <v>50</v>
      </c>
      <c r="E22" s="188">
        <f t="shared" si="7"/>
        <v>50</v>
      </c>
      <c r="F22" s="189">
        <f t="shared" si="7"/>
        <v>0</v>
      </c>
      <c r="G22" s="190">
        <f t="shared" si="7"/>
        <v>0</v>
      </c>
      <c r="H22" s="191">
        <f t="shared" si="7"/>
        <v>0</v>
      </c>
      <c r="I22" s="192">
        <f t="shared" si="7"/>
        <v>0</v>
      </c>
      <c r="J22" s="192">
        <f t="shared" si="7"/>
        <v>0</v>
      </c>
      <c r="K22" s="192">
        <f t="shared" si="7"/>
        <v>0</v>
      </c>
      <c r="L22" s="192">
        <f t="shared" si="7"/>
        <v>0</v>
      </c>
      <c r="M22" s="192">
        <f t="shared" si="7"/>
        <v>0</v>
      </c>
      <c r="N22" s="192">
        <f t="shared" si="7"/>
        <v>0</v>
      </c>
      <c r="O22" s="192">
        <f t="shared" si="7"/>
        <v>0</v>
      </c>
      <c r="P22" s="192">
        <f t="shared" si="7"/>
        <v>0</v>
      </c>
      <c r="Q22" s="192">
        <f t="shared" si="7"/>
        <v>0</v>
      </c>
      <c r="R22" s="192">
        <f t="shared" si="7"/>
        <v>0</v>
      </c>
      <c r="S22" s="193">
        <f t="shared" si="7"/>
        <v>0</v>
      </c>
    </row>
    <row r="23" spans="1:19" ht="18" customHeight="1" x14ac:dyDescent="0.2">
      <c r="A23" s="633" t="s">
        <v>103</v>
      </c>
      <c r="B23" s="311" t="s">
        <v>20</v>
      </c>
      <c r="C23" s="24">
        <v>6</v>
      </c>
      <c r="D23" s="24">
        <v>3</v>
      </c>
      <c r="E23" s="24">
        <v>3</v>
      </c>
      <c r="F23" s="54"/>
      <c r="G23" s="129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9"/>
    </row>
    <row r="24" spans="1:19" ht="18" customHeight="1" thickBot="1" x14ac:dyDescent="0.25">
      <c r="A24" s="634"/>
      <c r="B24" s="312" t="s">
        <v>21</v>
      </c>
      <c r="C24" s="187">
        <v>100</v>
      </c>
      <c r="D24" s="188">
        <f t="shared" ref="D24:S24" si="8">IF($C23=0,0%,(D23/$C23*100))</f>
        <v>50</v>
      </c>
      <c r="E24" s="188">
        <f t="shared" si="8"/>
        <v>50</v>
      </c>
      <c r="F24" s="189">
        <f t="shared" si="8"/>
        <v>0</v>
      </c>
      <c r="G24" s="190">
        <f t="shared" si="8"/>
        <v>0</v>
      </c>
      <c r="H24" s="191">
        <f t="shared" si="8"/>
        <v>0</v>
      </c>
      <c r="I24" s="192">
        <f t="shared" si="8"/>
        <v>0</v>
      </c>
      <c r="J24" s="192">
        <f t="shared" si="8"/>
        <v>0</v>
      </c>
      <c r="K24" s="192">
        <f t="shared" si="8"/>
        <v>0</v>
      </c>
      <c r="L24" s="192">
        <f t="shared" si="8"/>
        <v>0</v>
      </c>
      <c r="M24" s="192">
        <f t="shared" si="8"/>
        <v>0</v>
      </c>
      <c r="N24" s="192">
        <f t="shared" si="8"/>
        <v>0</v>
      </c>
      <c r="O24" s="192">
        <f t="shared" si="8"/>
        <v>0</v>
      </c>
      <c r="P24" s="192">
        <f t="shared" si="8"/>
        <v>0</v>
      </c>
      <c r="Q24" s="192">
        <f t="shared" si="8"/>
        <v>0</v>
      </c>
      <c r="R24" s="192">
        <f t="shared" si="8"/>
        <v>0</v>
      </c>
      <c r="S24" s="193">
        <f t="shared" si="8"/>
        <v>0</v>
      </c>
    </row>
    <row r="25" spans="1:19" ht="18" customHeight="1" x14ac:dyDescent="0.2">
      <c r="A25" s="635" t="s">
        <v>172</v>
      </c>
      <c r="B25" s="311" t="s">
        <v>20</v>
      </c>
      <c r="C25" s="24">
        <v>1</v>
      </c>
      <c r="D25" s="24">
        <v>1</v>
      </c>
      <c r="E25" s="24"/>
      <c r="F25" s="54"/>
      <c r="G25" s="129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9"/>
    </row>
    <row r="26" spans="1:19" ht="18" customHeight="1" thickBot="1" x14ac:dyDescent="0.25">
      <c r="A26" s="636"/>
      <c r="B26" s="312" t="s">
        <v>21</v>
      </c>
      <c r="C26" s="187">
        <v>100</v>
      </c>
      <c r="D26" s="188">
        <f t="shared" ref="D26:S26" si="9">IF($C25=0,0%,(D25/$C25*100))</f>
        <v>100</v>
      </c>
      <c r="E26" s="188">
        <f t="shared" si="9"/>
        <v>0</v>
      </c>
      <c r="F26" s="189">
        <f t="shared" si="9"/>
        <v>0</v>
      </c>
      <c r="G26" s="190">
        <f t="shared" si="9"/>
        <v>0</v>
      </c>
      <c r="H26" s="191">
        <f t="shared" si="9"/>
        <v>0</v>
      </c>
      <c r="I26" s="192">
        <f t="shared" si="9"/>
        <v>0</v>
      </c>
      <c r="J26" s="192">
        <f t="shared" si="9"/>
        <v>0</v>
      </c>
      <c r="K26" s="192">
        <f t="shared" si="9"/>
        <v>0</v>
      </c>
      <c r="L26" s="192">
        <f t="shared" si="9"/>
        <v>0</v>
      </c>
      <c r="M26" s="192">
        <f t="shared" si="9"/>
        <v>0</v>
      </c>
      <c r="N26" s="192">
        <f t="shared" si="9"/>
        <v>0</v>
      </c>
      <c r="O26" s="192">
        <f t="shared" si="9"/>
        <v>0</v>
      </c>
      <c r="P26" s="192">
        <f t="shared" si="9"/>
        <v>0</v>
      </c>
      <c r="Q26" s="192">
        <f t="shared" si="9"/>
        <v>0</v>
      </c>
      <c r="R26" s="192">
        <f t="shared" si="9"/>
        <v>0</v>
      </c>
      <c r="S26" s="193">
        <f t="shared" si="9"/>
        <v>0</v>
      </c>
    </row>
    <row r="27" spans="1:19" ht="27" customHeight="1" thickBot="1" x14ac:dyDescent="0.25">
      <c r="A27" s="637" t="s">
        <v>173</v>
      </c>
      <c r="B27" s="638"/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638"/>
      <c r="S27" s="639"/>
    </row>
    <row r="28" spans="1:19" s="1" customFormat="1" ht="18" customHeight="1" thickBot="1" x14ac:dyDescent="0.25">
      <c r="A28" s="408" t="s">
        <v>29</v>
      </c>
      <c r="B28" s="314" t="s">
        <v>20</v>
      </c>
      <c r="C28" s="30">
        <v>59</v>
      </c>
      <c r="D28" s="92" t="s">
        <v>30</v>
      </c>
      <c r="E28" s="92" t="s">
        <v>30</v>
      </c>
      <c r="F28" s="92" t="s">
        <v>30</v>
      </c>
      <c r="G28" s="92" t="s">
        <v>30</v>
      </c>
      <c r="H28" s="92" t="s">
        <v>30</v>
      </c>
      <c r="I28" s="92" t="s">
        <v>30</v>
      </c>
      <c r="J28" s="92" t="s">
        <v>30</v>
      </c>
      <c r="K28" s="92" t="s">
        <v>30</v>
      </c>
      <c r="L28" s="92" t="s">
        <v>30</v>
      </c>
      <c r="M28" s="92" t="s">
        <v>30</v>
      </c>
      <c r="N28" s="92" t="s">
        <v>30</v>
      </c>
      <c r="O28" s="92" t="s">
        <v>30</v>
      </c>
      <c r="P28" s="92" t="s">
        <v>30</v>
      </c>
      <c r="Q28" s="92" t="s">
        <v>30</v>
      </c>
      <c r="R28" s="92" t="s">
        <v>30</v>
      </c>
      <c r="S28" s="93" t="s">
        <v>30</v>
      </c>
    </row>
    <row r="29" spans="1:19" ht="18" customHeight="1" x14ac:dyDescent="0.2">
      <c r="A29" s="631" t="s">
        <v>170</v>
      </c>
      <c r="B29" s="307" t="s">
        <v>20</v>
      </c>
      <c r="C29" s="24">
        <v>2996</v>
      </c>
      <c r="D29" s="24">
        <v>1364</v>
      </c>
      <c r="E29" s="24">
        <v>1506</v>
      </c>
      <c r="F29" s="54">
        <v>126</v>
      </c>
      <c r="G29" s="129">
        <v>58</v>
      </c>
      <c r="H29" s="23">
        <v>16</v>
      </c>
      <c r="I29" s="24">
        <v>6</v>
      </c>
      <c r="J29" s="24">
        <v>6</v>
      </c>
      <c r="K29" s="24">
        <v>1</v>
      </c>
      <c r="L29" s="24"/>
      <c r="M29" s="24">
        <v>2</v>
      </c>
      <c r="N29" s="24">
        <v>1</v>
      </c>
      <c r="O29" s="24">
        <v>1</v>
      </c>
      <c r="P29" s="24">
        <v>1</v>
      </c>
      <c r="Q29" s="24">
        <v>24</v>
      </c>
      <c r="R29" s="24"/>
      <c r="S29" s="29"/>
    </row>
    <row r="30" spans="1:19" ht="18" customHeight="1" thickBot="1" x14ac:dyDescent="0.25">
      <c r="A30" s="632"/>
      <c r="B30" s="308" t="s">
        <v>21</v>
      </c>
      <c r="C30" s="187">
        <v>100</v>
      </c>
      <c r="D30" s="188">
        <f t="shared" ref="D30:S30" si="10">IF($C29=0,0%,(D29/$C29*100))</f>
        <v>45.527369826435248</v>
      </c>
      <c r="E30" s="188">
        <f t="shared" si="10"/>
        <v>50.267022696929246</v>
      </c>
      <c r="F30" s="189">
        <f t="shared" si="10"/>
        <v>4.2056074766355138</v>
      </c>
      <c r="G30" s="190">
        <f t="shared" si="10"/>
        <v>1.9359145527369825</v>
      </c>
      <c r="H30" s="191">
        <f t="shared" si="10"/>
        <v>0.53404539385847793</v>
      </c>
      <c r="I30" s="192">
        <f t="shared" si="10"/>
        <v>0.20026702269692925</v>
      </c>
      <c r="J30" s="192">
        <f t="shared" si="10"/>
        <v>0.20026702269692925</v>
      </c>
      <c r="K30" s="192">
        <f t="shared" si="10"/>
        <v>3.3377837116154871E-2</v>
      </c>
      <c r="L30" s="192">
        <f t="shared" si="10"/>
        <v>0</v>
      </c>
      <c r="M30" s="192">
        <f t="shared" si="10"/>
        <v>6.6755674232309742E-2</v>
      </c>
      <c r="N30" s="192">
        <f t="shared" si="10"/>
        <v>3.3377837116154871E-2</v>
      </c>
      <c r="O30" s="192">
        <f t="shared" si="10"/>
        <v>3.3377837116154871E-2</v>
      </c>
      <c r="P30" s="192">
        <f t="shared" si="10"/>
        <v>3.3377837116154871E-2</v>
      </c>
      <c r="Q30" s="192">
        <f t="shared" si="10"/>
        <v>0.80106809078771701</v>
      </c>
      <c r="R30" s="192">
        <f t="shared" si="10"/>
        <v>0</v>
      </c>
      <c r="S30" s="193">
        <f t="shared" si="10"/>
        <v>0</v>
      </c>
    </row>
    <row r="31" spans="1:19" ht="18" customHeight="1" x14ac:dyDescent="0.2">
      <c r="A31" s="631" t="s">
        <v>171</v>
      </c>
      <c r="B31" s="309" t="s">
        <v>31</v>
      </c>
      <c r="C31" s="24">
        <v>2491</v>
      </c>
      <c r="D31" s="24">
        <v>1148</v>
      </c>
      <c r="E31" s="24">
        <v>1233</v>
      </c>
      <c r="F31" s="54">
        <v>110</v>
      </c>
      <c r="G31" s="129">
        <v>47</v>
      </c>
      <c r="H31" s="23">
        <v>15</v>
      </c>
      <c r="I31" s="24">
        <v>4</v>
      </c>
      <c r="J31" s="24">
        <v>6</v>
      </c>
      <c r="K31" s="24">
        <v>1</v>
      </c>
      <c r="L31" s="24"/>
      <c r="M31" s="24">
        <v>1</v>
      </c>
      <c r="N31" s="24">
        <v>1</v>
      </c>
      <c r="O31" s="24">
        <v>1</v>
      </c>
      <c r="P31" s="24">
        <v>1</v>
      </c>
      <c r="Q31" s="24">
        <v>17</v>
      </c>
      <c r="R31" s="24"/>
      <c r="S31" s="29"/>
    </row>
    <row r="32" spans="1:19" ht="18" customHeight="1" thickBot="1" x14ac:dyDescent="0.25">
      <c r="A32" s="632"/>
      <c r="B32" s="310" t="s">
        <v>21</v>
      </c>
      <c r="C32" s="187">
        <v>100</v>
      </c>
      <c r="D32" s="188">
        <f t="shared" ref="D32:S32" si="11">IF($C31=0,0%,(D31/$C31*100))</f>
        <v>46.085909273384182</v>
      </c>
      <c r="E32" s="188">
        <f t="shared" si="11"/>
        <v>49.498193496587717</v>
      </c>
      <c r="F32" s="189">
        <f t="shared" si="11"/>
        <v>4.4158972300281016</v>
      </c>
      <c r="G32" s="190">
        <f t="shared" si="11"/>
        <v>1.8867924528301887</v>
      </c>
      <c r="H32" s="191">
        <f t="shared" si="11"/>
        <v>0.60216780409474102</v>
      </c>
      <c r="I32" s="192">
        <f t="shared" si="11"/>
        <v>0.16057808109193095</v>
      </c>
      <c r="J32" s="192">
        <f t="shared" si="11"/>
        <v>0.24086712163789645</v>
      </c>
      <c r="K32" s="192">
        <f t="shared" si="11"/>
        <v>4.0144520272982737E-2</v>
      </c>
      <c r="L32" s="192">
        <f t="shared" si="11"/>
        <v>0</v>
      </c>
      <c r="M32" s="192">
        <f t="shared" si="11"/>
        <v>4.0144520272982737E-2</v>
      </c>
      <c r="N32" s="192">
        <f t="shared" si="11"/>
        <v>4.0144520272982737E-2</v>
      </c>
      <c r="O32" s="192">
        <f t="shared" si="11"/>
        <v>4.0144520272982737E-2</v>
      </c>
      <c r="P32" s="192">
        <f t="shared" si="11"/>
        <v>4.0144520272982737E-2</v>
      </c>
      <c r="Q32" s="192">
        <f t="shared" si="11"/>
        <v>0.68245684464070655</v>
      </c>
      <c r="R32" s="192">
        <f t="shared" si="11"/>
        <v>0</v>
      </c>
      <c r="S32" s="193">
        <f t="shared" si="11"/>
        <v>0</v>
      </c>
    </row>
    <row r="33" spans="1:19" ht="18" customHeight="1" x14ac:dyDescent="0.2">
      <c r="A33" s="633" t="s">
        <v>103</v>
      </c>
      <c r="B33" s="311" t="s">
        <v>20</v>
      </c>
      <c r="C33" s="24">
        <v>979</v>
      </c>
      <c r="D33" s="24">
        <v>371</v>
      </c>
      <c r="E33" s="24">
        <v>570</v>
      </c>
      <c r="F33" s="54">
        <v>38</v>
      </c>
      <c r="G33" s="129">
        <v>14</v>
      </c>
      <c r="H33" s="23">
        <v>4</v>
      </c>
      <c r="I33" s="24">
        <v>3</v>
      </c>
      <c r="J33" s="24">
        <v>3</v>
      </c>
      <c r="K33" s="24"/>
      <c r="L33" s="24"/>
      <c r="M33" s="24"/>
      <c r="N33" s="24">
        <v>1</v>
      </c>
      <c r="O33" s="24"/>
      <c r="P33" s="24">
        <v>1</v>
      </c>
      <c r="Q33" s="24">
        <v>2</v>
      </c>
      <c r="R33" s="24"/>
      <c r="S33" s="29"/>
    </row>
    <row r="34" spans="1:19" ht="18" customHeight="1" thickBot="1" x14ac:dyDescent="0.25">
      <c r="A34" s="634"/>
      <c r="B34" s="312" t="s">
        <v>21</v>
      </c>
      <c r="C34" s="187">
        <v>100</v>
      </c>
      <c r="D34" s="188">
        <f t="shared" ref="D34:S34" si="12">IF($C33=0,0%,(D33/$C33*100))</f>
        <v>37.895812053115421</v>
      </c>
      <c r="E34" s="188">
        <f t="shared" si="12"/>
        <v>58.22267620020429</v>
      </c>
      <c r="F34" s="189">
        <f t="shared" si="12"/>
        <v>3.8815117466802862</v>
      </c>
      <c r="G34" s="190">
        <f t="shared" si="12"/>
        <v>1.4300306435137897</v>
      </c>
      <c r="H34" s="191">
        <f t="shared" si="12"/>
        <v>0.40858018386108275</v>
      </c>
      <c r="I34" s="192">
        <f t="shared" si="12"/>
        <v>0.30643513789581206</v>
      </c>
      <c r="J34" s="192">
        <f t="shared" si="12"/>
        <v>0.30643513789581206</v>
      </c>
      <c r="K34" s="192">
        <f t="shared" si="12"/>
        <v>0</v>
      </c>
      <c r="L34" s="192">
        <f t="shared" si="12"/>
        <v>0</v>
      </c>
      <c r="M34" s="192">
        <f t="shared" si="12"/>
        <v>0</v>
      </c>
      <c r="N34" s="192">
        <f t="shared" si="12"/>
        <v>0.10214504596527069</v>
      </c>
      <c r="O34" s="192">
        <f t="shared" si="12"/>
        <v>0</v>
      </c>
      <c r="P34" s="192">
        <f t="shared" si="12"/>
        <v>0.10214504596527069</v>
      </c>
      <c r="Q34" s="192">
        <f t="shared" si="12"/>
        <v>0.20429009193054137</v>
      </c>
      <c r="R34" s="192">
        <f t="shared" si="12"/>
        <v>0</v>
      </c>
      <c r="S34" s="193">
        <f t="shared" si="12"/>
        <v>0</v>
      </c>
    </row>
    <row r="35" spans="1:19" ht="18" customHeight="1" x14ac:dyDescent="0.2">
      <c r="A35" s="635" t="s">
        <v>172</v>
      </c>
      <c r="B35" s="311" t="s">
        <v>20</v>
      </c>
      <c r="C35" s="24">
        <v>174</v>
      </c>
      <c r="D35" s="24">
        <v>75</v>
      </c>
      <c r="E35" s="24">
        <v>97</v>
      </c>
      <c r="F35" s="54">
        <v>2</v>
      </c>
      <c r="G35" s="129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9"/>
    </row>
    <row r="36" spans="1:19" ht="18" customHeight="1" thickBot="1" x14ac:dyDescent="0.25">
      <c r="A36" s="636"/>
      <c r="B36" s="312" t="s">
        <v>21</v>
      </c>
      <c r="C36" s="187">
        <v>100</v>
      </c>
      <c r="D36" s="188">
        <f t="shared" ref="D36:S36" si="13">IF($C35=0,0%,(D35/$C35*100))</f>
        <v>43.103448275862064</v>
      </c>
      <c r="E36" s="188">
        <f t="shared" si="13"/>
        <v>55.747126436781613</v>
      </c>
      <c r="F36" s="189">
        <f t="shared" si="13"/>
        <v>1.1494252873563218</v>
      </c>
      <c r="G36" s="190">
        <f t="shared" si="13"/>
        <v>0</v>
      </c>
      <c r="H36" s="191">
        <f t="shared" si="13"/>
        <v>0</v>
      </c>
      <c r="I36" s="192">
        <f t="shared" si="13"/>
        <v>0</v>
      </c>
      <c r="J36" s="192">
        <f t="shared" si="13"/>
        <v>0</v>
      </c>
      <c r="K36" s="192">
        <f t="shared" si="13"/>
        <v>0</v>
      </c>
      <c r="L36" s="192">
        <f t="shared" si="13"/>
        <v>0</v>
      </c>
      <c r="M36" s="192">
        <f t="shared" si="13"/>
        <v>0</v>
      </c>
      <c r="N36" s="192">
        <f t="shared" si="13"/>
        <v>0</v>
      </c>
      <c r="O36" s="192">
        <f t="shared" si="13"/>
        <v>0</v>
      </c>
      <c r="P36" s="192">
        <f t="shared" si="13"/>
        <v>0</v>
      </c>
      <c r="Q36" s="192">
        <f t="shared" si="13"/>
        <v>0</v>
      </c>
      <c r="R36" s="192">
        <f t="shared" si="13"/>
        <v>0</v>
      </c>
      <c r="S36" s="193">
        <f t="shared" si="13"/>
        <v>0</v>
      </c>
    </row>
  </sheetData>
  <mergeCells count="19">
    <mergeCell ref="A35:A36"/>
    <mergeCell ref="A17:S17"/>
    <mergeCell ref="A19:A20"/>
    <mergeCell ref="A21:A22"/>
    <mergeCell ref="A23:A24"/>
    <mergeCell ref="A25:A26"/>
    <mergeCell ref="A27:S27"/>
    <mergeCell ref="A29:A30"/>
    <mergeCell ref="A31:A32"/>
    <mergeCell ref="A33:A34"/>
    <mergeCell ref="A11:A12"/>
    <mergeCell ref="A13:A14"/>
    <mergeCell ref="A15:A16"/>
    <mergeCell ref="A1:S2"/>
    <mergeCell ref="A3:B3"/>
    <mergeCell ref="H4:S4"/>
    <mergeCell ref="A5:A6"/>
    <mergeCell ref="A7:A8"/>
    <mergeCell ref="A9:A10"/>
  </mergeCells>
  <printOptions horizontalCentered="1"/>
  <pageMargins left="0.25" right="0.25" top="0.25" bottom="0.25" header="0" footer="0.5"/>
  <pageSetup scale="5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S28"/>
  <sheetViews>
    <sheetView topLeftCell="A16" zoomScaleNormal="100" zoomScaleSheetLayoutView="100" workbookViewId="0">
      <selection sqref="A1:S2"/>
    </sheetView>
  </sheetViews>
  <sheetFormatPr defaultColWidth="8.85546875" defaultRowHeight="12.75" x14ac:dyDescent="0.2"/>
  <cols>
    <col min="1" max="1" width="20.7109375" style="3" customWidth="1"/>
    <col min="2" max="2" width="4" style="16" customWidth="1"/>
    <col min="3" max="3" width="6.42578125" style="3" customWidth="1"/>
    <col min="4" max="4" width="8.7109375" style="3" customWidth="1"/>
    <col min="5" max="5" width="10.7109375" style="3" customWidth="1"/>
    <col min="6" max="6" width="10" style="3" customWidth="1"/>
    <col min="7" max="7" width="9.85546875" style="3" customWidth="1"/>
    <col min="8" max="8" width="13.140625" style="3" customWidth="1"/>
    <col min="9" max="9" width="9.7109375" style="3" customWidth="1"/>
    <col min="10" max="10" width="10.42578125" style="3" customWidth="1"/>
    <col min="11" max="11" width="11" style="3" customWidth="1"/>
    <col min="12" max="13" width="10.5703125" style="3" customWidth="1"/>
    <col min="14" max="14" width="11" style="3" customWidth="1"/>
    <col min="15" max="15" width="8.85546875" style="3" customWidth="1"/>
    <col min="16" max="16" width="10" style="3" customWidth="1"/>
    <col min="17" max="17" width="9.7109375" style="3" customWidth="1"/>
    <col min="18" max="18" width="10.42578125" style="3" customWidth="1"/>
    <col min="19" max="19" width="12.5703125" style="3" customWidth="1"/>
  </cols>
  <sheetData>
    <row r="1" spans="1:19" ht="18" customHeight="1" thickTop="1" x14ac:dyDescent="0.2">
      <c r="A1" s="620" t="s">
        <v>229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62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622" t="s">
        <v>67</v>
      </c>
      <c r="B3" s="623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6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212" t="s">
        <v>17</v>
      </c>
    </row>
    <row r="4" spans="1:19" s="1" customFormat="1" ht="18" customHeight="1" thickTop="1" thickBot="1" x14ac:dyDescent="0.25">
      <c r="A4" s="37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ht="18" customHeight="1" thickTop="1" x14ac:dyDescent="0.2">
      <c r="A5" s="624" t="s">
        <v>210</v>
      </c>
      <c r="B5" s="315" t="s">
        <v>20</v>
      </c>
      <c r="C5" s="398">
        <v>3</v>
      </c>
      <c r="D5" s="398">
        <v>2</v>
      </c>
      <c r="E5" s="398">
        <v>1</v>
      </c>
      <c r="F5" s="399"/>
      <c r="G5" s="400"/>
      <c r="H5" s="401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402"/>
    </row>
    <row r="6" spans="1:19" ht="18" customHeight="1" x14ac:dyDescent="0.2">
      <c r="A6" s="625"/>
      <c r="B6" s="316" t="s">
        <v>21</v>
      </c>
      <c r="C6" s="194">
        <v>100</v>
      </c>
      <c r="D6" s="195">
        <f t="shared" ref="D6:S6" si="0">IF($C5=0,0%,(D5/$C5*100))</f>
        <v>66.666666666666657</v>
      </c>
      <c r="E6" s="195">
        <f t="shared" si="0"/>
        <v>33.333333333333329</v>
      </c>
      <c r="F6" s="196">
        <f t="shared" si="0"/>
        <v>0</v>
      </c>
      <c r="G6" s="197">
        <f t="shared" si="0"/>
        <v>0</v>
      </c>
      <c r="H6" s="198">
        <f t="shared" si="0"/>
        <v>0</v>
      </c>
      <c r="I6" s="199">
        <f t="shared" si="0"/>
        <v>0</v>
      </c>
      <c r="J6" s="199">
        <f t="shared" si="0"/>
        <v>0</v>
      </c>
      <c r="K6" s="199">
        <f t="shared" si="0"/>
        <v>0</v>
      </c>
      <c r="L6" s="199">
        <f t="shared" si="0"/>
        <v>0</v>
      </c>
      <c r="M6" s="199">
        <f t="shared" si="0"/>
        <v>0</v>
      </c>
      <c r="N6" s="199">
        <f t="shared" si="0"/>
        <v>0</v>
      </c>
      <c r="O6" s="199">
        <f t="shared" si="0"/>
        <v>0</v>
      </c>
      <c r="P6" s="199">
        <f t="shared" si="0"/>
        <v>0</v>
      </c>
      <c r="Q6" s="199">
        <f t="shared" si="0"/>
        <v>0</v>
      </c>
      <c r="R6" s="199">
        <f t="shared" si="0"/>
        <v>0</v>
      </c>
      <c r="S6" s="200">
        <f t="shared" si="0"/>
        <v>0</v>
      </c>
    </row>
    <row r="7" spans="1:19" ht="18" customHeight="1" x14ac:dyDescent="0.2">
      <c r="A7" s="619" t="s">
        <v>213</v>
      </c>
      <c r="B7" s="317" t="s">
        <v>20</v>
      </c>
      <c r="C7" s="24">
        <v>3</v>
      </c>
      <c r="D7" s="24">
        <v>2</v>
      </c>
      <c r="E7" s="24">
        <v>1</v>
      </c>
      <c r="F7" s="54"/>
      <c r="G7" s="129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9"/>
    </row>
    <row r="8" spans="1:19" ht="18" customHeight="1" thickBot="1" x14ac:dyDescent="0.25">
      <c r="A8" s="619"/>
      <c r="B8" s="316" t="s">
        <v>21</v>
      </c>
      <c r="C8" s="187">
        <v>100</v>
      </c>
      <c r="D8" s="188">
        <f t="shared" ref="D8:S8" si="1">IF($C7=0,0%,(D7/$C7*100))</f>
        <v>66.666666666666657</v>
      </c>
      <c r="E8" s="188">
        <f t="shared" si="1"/>
        <v>33.333333333333329</v>
      </c>
      <c r="F8" s="189">
        <f t="shared" si="1"/>
        <v>0</v>
      </c>
      <c r="G8" s="190">
        <f t="shared" si="1"/>
        <v>0</v>
      </c>
      <c r="H8" s="191">
        <f t="shared" si="1"/>
        <v>0</v>
      </c>
      <c r="I8" s="192">
        <f t="shared" si="1"/>
        <v>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2">
        <f t="shared" si="1"/>
        <v>0</v>
      </c>
      <c r="R8" s="192">
        <f t="shared" si="1"/>
        <v>0</v>
      </c>
      <c r="S8" s="193">
        <f t="shared" si="1"/>
        <v>0</v>
      </c>
    </row>
    <row r="9" spans="1:19" ht="27" customHeight="1" thickBot="1" x14ac:dyDescent="0.25">
      <c r="A9" s="628" t="s">
        <v>174</v>
      </c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30"/>
    </row>
    <row r="10" spans="1:19" s="1" customFormat="1" ht="18" customHeight="1" thickBot="1" x14ac:dyDescent="0.25">
      <c r="A10" s="411" t="s">
        <v>29</v>
      </c>
      <c r="B10" s="306" t="s">
        <v>20</v>
      </c>
      <c r="C10" s="70">
        <v>2</v>
      </c>
      <c r="D10" s="87" t="s">
        <v>30</v>
      </c>
      <c r="E10" s="88" t="s">
        <v>30</v>
      </c>
      <c r="F10" s="89" t="s">
        <v>30</v>
      </c>
      <c r="G10" s="90" t="s">
        <v>30</v>
      </c>
      <c r="H10" s="87" t="s">
        <v>30</v>
      </c>
      <c r="I10" s="88" t="s">
        <v>30</v>
      </c>
      <c r="J10" s="88" t="s">
        <v>30</v>
      </c>
      <c r="K10" s="88" t="s">
        <v>30</v>
      </c>
      <c r="L10" s="88" t="s">
        <v>30</v>
      </c>
      <c r="M10" s="88" t="s">
        <v>30</v>
      </c>
      <c r="N10" s="88" t="s">
        <v>30</v>
      </c>
      <c r="O10" s="88" t="s">
        <v>30</v>
      </c>
      <c r="P10" s="88" t="s">
        <v>30</v>
      </c>
      <c r="Q10" s="88" t="s">
        <v>30</v>
      </c>
      <c r="R10" s="88" t="s">
        <v>30</v>
      </c>
      <c r="S10" s="91" t="s">
        <v>30</v>
      </c>
    </row>
    <row r="11" spans="1:19" s="1" customFormat="1" ht="18" customHeight="1" x14ac:dyDescent="0.2">
      <c r="A11" s="631" t="s">
        <v>170</v>
      </c>
      <c r="B11" s="375" t="s">
        <v>31</v>
      </c>
      <c r="C11" s="377">
        <v>11</v>
      </c>
      <c r="D11" s="377">
        <v>5</v>
      </c>
      <c r="E11" s="378">
        <v>6</v>
      </c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8"/>
    </row>
    <row r="12" spans="1:19" ht="18" customHeight="1" thickBot="1" x14ac:dyDescent="0.25">
      <c r="A12" s="632"/>
      <c r="B12" s="376" t="s">
        <v>21</v>
      </c>
      <c r="C12" s="374">
        <v>100</v>
      </c>
      <c r="D12" s="372">
        <f t="shared" ref="D12:S12" si="2">IF($C11=0,0%,(D11/$C11*100))</f>
        <v>45.454545454545453</v>
      </c>
      <c r="E12" s="373">
        <f t="shared" si="2"/>
        <v>54.54545454545454</v>
      </c>
      <c r="F12" s="372">
        <f t="shared" si="2"/>
        <v>0</v>
      </c>
      <c r="G12" s="372">
        <f t="shared" si="2"/>
        <v>0</v>
      </c>
      <c r="H12" s="372">
        <f t="shared" si="2"/>
        <v>0</v>
      </c>
      <c r="I12" s="372">
        <f t="shared" si="2"/>
        <v>0</v>
      </c>
      <c r="J12" s="372">
        <f t="shared" si="2"/>
        <v>0</v>
      </c>
      <c r="K12" s="372">
        <f t="shared" si="2"/>
        <v>0</v>
      </c>
      <c r="L12" s="372">
        <f t="shared" si="2"/>
        <v>0</v>
      </c>
      <c r="M12" s="372">
        <f t="shared" si="2"/>
        <v>0</v>
      </c>
      <c r="N12" s="372">
        <f t="shared" si="2"/>
        <v>0</v>
      </c>
      <c r="O12" s="372">
        <f t="shared" si="2"/>
        <v>0</v>
      </c>
      <c r="P12" s="372">
        <f t="shared" si="2"/>
        <v>0</v>
      </c>
      <c r="Q12" s="372">
        <f t="shared" si="2"/>
        <v>0</v>
      </c>
      <c r="R12" s="372">
        <f t="shared" si="2"/>
        <v>0</v>
      </c>
      <c r="S12" s="373">
        <f t="shared" si="2"/>
        <v>0</v>
      </c>
    </row>
    <row r="13" spans="1:19" ht="18" customHeight="1" x14ac:dyDescent="0.2">
      <c r="A13" s="631" t="s">
        <v>171</v>
      </c>
      <c r="B13" s="313" t="s">
        <v>20</v>
      </c>
      <c r="C13" s="24">
        <v>4</v>
      </c>
      <c r="D13" s="24"/>
      <c r="E13" s="24">
        <v>4</v>
      </c>
      <c r="F13" s="54"/>
      <c r="G13" s="129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9"/>
    </row>
    <row r="14" spans="1:19" ht="18" customHeight="1" thickBot="1" x14ac:dyDescent="0.25">
      <c r="A14" s="632"/>
      <c r="B14" s="312" t="s">
        <v>21</v>
      </c>
      <c r="C14" s="187">
        <v>100</v>
      </c>
      <c r="D14" s="188">
        <f t="shared" ref="D14:S14" si="3">IF($C13=0,0%,(D13/$C13*100))</f>
        <v>0</v>
      </c>
      <c r="E14" s="188">
        <f t="shared" si="3"/>
        <v>100</v>
      </c>
      <c r="F14" s="189">
        <f t="shared" si="3"/>
        <v>0</v>
      </c>
      <c r="G14" s="190">
        <f t="shared" si="3"/>
        <v>0</v>
      </c>
      <c r="H14" s="191">
        <f t="shared" si="3"/>
        <v>0</v>
      </c>
      <c r="I14" s="192">
        <f t="shared" si="3"/>
        <v>0</v>
      </c>
      <c r="J14" s="192">
        <f t="shared" si="3"/>
        <v>0</v>
      </c>
      <c r="K14" s="192">
        <f t="shared" si="3"/>
        <v>0</v>
      </c>
      <c r="L14" s="192">
        <f t="shared" si="3"/>
        <v>0</v>
      </c>
      <c r="M14" s="192">
        <f t="shared" si="3"/>
        <v>0</v>
      </c>
      <c r="N14" s="192">
        <f t="shared" si="3"/>
        <v>0</v>
      </c>
      <c r="O14" s="192">
        <f t="shared" si="3"/>
        <v>0</v>
      </c>
      <c r="P14" s="192">
        <f t="shared" si="3"/>
        <v>0</v>
      </c>
      <c r="Q14" s="192">
        <f t="shared" si="3"/>
        <v>0</v>
      </c>
      <c r="R14" s="192">
        <f t="shared" si="3"/>
        <v>0</v>
      </c>
      <c r="S14" s="193">
        <f t="shared" si="3"/>
        <v>0</v>
      </c>
    </row>
    <row r="15" spans="1:19" ht="18" customHeight="1" x14ac:dyDescent="0.2">
      <c r="A15" s="633" t="s">
        <v>103</v>
      </c>
      <c r="B15" s="311" t="s">
        <v>20</v>
      </c>
      <c r="C15" s="24">
        <v>4</v>
      </c>
      <c r="D15" s="24"/>
      <c r="E15" s="24">
        <v>4</v>
      </c>
      <c r="F15" s="54"/>
      <c r="G15" s="129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9"/>
    </row>
    <row r="16" spans="1:19" ht="18" customHeight="1" thickBot="1" x14ac:dyDescent="0.25">
      <c r="A16" s="634"/>
      <c r="B16" s="312" t="s">
        <v>21</v>
      </c>
      <c r="C16" s="187">
        <v>100</v>
      </c>
      <c r="D16" s="188">
        <f t="shared" ref="D16:S16" si="4">IF($C15=0,0%,(D15/$C15*100))</f>
        <v>0</v>
      </c>
      <c r="E16" s="188">
        <f t="shared" si="4"/>
        <v>100</v>
      </c>
      <c r="F16" s="189">
        <f t="shared" si="4"/>
        <v>0</v>
      </c>
      <c r="G16" s="190">
        <f t="shared" si="4"/>
        <v>0</v>
      </c>
      <c r="H16" s="191">
        <f t="shared" si="4"/>
        <v>0</v>
      </c>
      <c r="I16" s="192">
        <f t="shared" si="4"/>
        <v>0</v>
      </c>
      <c r="J16" s="192">
        <f t="shared" si="4"/>
        <v>0</v>
      </c>
      <c r="K16" s="192">
        <f t="shared" si="4"/>
        <v>0</v>
      </c>
      <c r="L16" s="192">
        <f t="shared" si="4"/>
        <v>0</v>
      </c>
      <c r="M16" s="192">
        <f t="shared" si="4"/>
        <v>0</v>
      </c>
      <c r="N16" s="192">
        <f t="shared" si="4"/>
        <v>0</v>
      </c>
      <c r="O16" s="192">
        <f t="shared" si="4"/>
        <v>0</v>
      </c>
      <c r="P16" s="192">
        <f t="shared" si="4"/>
        <v>0</v>
      </c>
      <c r="Q16" s="192">
        <f t="shared" si="4"/>
        <v>0</v>
      </c>
      <c r="R16" s="192">
        <f t="shared" si="4"/>
        <v>0</v>
      </c>
      <c r="S16" s="193">
        <f t="shared" si="4"/>
        <v>0</v>
      </c>
    </row>
    <row r="17" spans="1:19" ht="18" customHeight="1" x14ac:dyDescent="0.2">
      <c r="A17" s="635" t="s">
        <v>172</v>
      </c>
      <c r="B17" s="311" t="s">
        <v>20</v>
      </c>
      <c r="C17" s="24">
        <v>1</v>
      </c>
      <c r="D17" s="24"/>
      <c r="E17" s="24">
        <v>1</v>
      </c>
      <c r="F17" s="54"/>
      <c r="G17" s="129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9"/>
    </row>
    <row r="18" spans="1:19" ht="18" customHeight="1" thickBot="1" x14ac:dyDescent="0.25">
      <c r="A18" s="636"/>
      <c r="B18" s="312" t="s">
        <v>21</v>
      </c>
      <c r="C18" s="187">
        <v>100</v>
      </c>
      <c r="D18" s="188">
        <f t="shared" ref="D18:S18" si="5">IF($C17=0,0%,(D17/$C17*100))</f>
        <v>0</v>
      </c>
      <c r="E18" s="188">
        <f t="shared" si="5"/>
        <v>100</v>
      </c>
      <c r="F18" s="189">
        <f t="shared" si="5"/>
        <v>0</v>
      </c>
      <c r="G18" s="190">
        <f t="shared" si="5"/>
        <v>0</v>
      </c>
      <c r="H18" s="191">
        <f t="shared" si="5"/>
        <v>0</v>
      </c>
      <c r="I18" s="192">
        <f t="shared" si="5"/>
        <v>0</v>
      </c>
      <c r="J18" s="192">
        <f t="shared" si="5"/>
        <v>0</v>
      </c>
      <c r="K18" s="192">
        <f t="shared" si="5"/>
        <v>0</v>
      </c>
      <c r="L18" s="192">
        <f t="shared" si="5"/>
        <v>0</v>
      </c>
      <c r="M18" s="192">
        <f t="shared" si="5"/>
        <v>0</v>
      </c>
      <c r="N18" s="192">
        <f t="shared" si="5"/>
        <v>0</v>
      </c>
      <c r="O18" s="192">
        <f t="shared" si="5"/>
        <v>0</v>
      </c>
      <c r="P18" s="192">
        <f t="shared" si="5"/>
        <v>0</v>
      </c>
      <c r="Q18" s="192">
        <f t="shared" si="5"/>
        <v>0</v>
      </c>
      <c r="R18" s="192">
        <f t="shared" si="5"/>
        <v>0</v>
      </c>
      <c r="S18" s="193">
        <f t="shared" si="5"/>
        <v>0</v>
      </c>
    </row>
    <row r="19" spans="1:19" ht="27" customHeight="1" thickBot="1" x14ac:dyDescent="0.25">
      <c r="A19" s="637" t="s">
        <v>173</v>
      </c>
      <c r="B19" s="638"/>
      <c r="C19" s="638"/>
      <c r="D19" s="638"/>
      <c r="E19" s="638"/>
      <c r="F19" s="638"/>
      <c r="G19" s="638"/>
      <c r="H19" s="638"/>
      <c r="I19" s="638"/>
      <c r="J19" s="638"/>
      <c r="K19" s="638"/>
      <c r="L19" s="638"/>
      <c r="M19" s="638"/>
      <c r="N19" s="638"/>
      <c r="O19" s="638"/>
      <c r="P19" s="638"/>
      <c r="Q19" s="638"/>
      <c r="R19" s="638"/>
      <c r="S19" s="639"/>
    </row>
    <row r="20" spans="1:19" s="1" customFormat="1" ht="18" customHeight="1" thickBot="1" x14ac:dyDescent="0.25">
      <c r="A20" s="408" t="s">
        <v>29</v>
      </c>
      <c r="B20" s="314" t="s">
        <v>20</v>
      </c>
      <c r="C20" s="30">
        <v>0</v>
      </c>
      <c r="D20" s="92" t="s">
        <v>30</v>
      </c>
      <c r="E20" s="92" t="s">
        <v>30</v>
      </c>
      <c r="F20" s="92" t="s">
        <v>30</v>
      </c>
      <c r="G20" s="92" t="s">
        <v>30</v>
      </c>
      <c r="H20" s="92" t="s">
        <v>30</v>
      </c>
      <c r="I20" s="92" t="s">
        <v>30</v>
      </c>
      <c r="J20" s="92" t="s">
        <v>30</v>
      </c>
      <c r="K20" s="92" t="s">
        <v>30</v>
      </c>
      <c r="L20" s="92" t="s">
        <v>30</v>
      </c>
      <c r="M20" s="92" t="s">
        <v>30</v>
      </c>
      <c r="N20" s="92" t="s">
        <v>30</v>
      </c>
      <c r="O20" s="92" t="s">
        <v>30</v>
      </c>
      <c r="P20" s="92" t="s">
        <v>30</v>
      </c>
      <c r="Q20" s="92" t="s">
        <v>30</v>
      </c>
      <c r="R20" s="92" t="s">
        <v>30</v>
      </c>
      <c r="S20" s="93" t="s">
        <v>30</v>
      </c>
    </row>
    <row r="21" spans="1:19" ht="18" customHeight="1" x14ac:dyDescent="0.2">
      <c r="A21" s="631" t="s">
        <v>170</v>
      </c>
      <c r="B21" s="307" t="s">
        <v>20</v>
      </c>
      <c r="C21" s="24"/>
      <c r="D21" s="24"/>
      <c r="E21" s="24"/>
      <c r="F21" s="54"/>
      <c r="G21" s="129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9"/>
    </row>
    <row r="22" spans="1:19" ht="18" customHeight="1" thickBot="1" x14ac:dyDescent="0.25">
      <c r="A22" s="632"/>
      <c r="B22" s="308" t="s">
        <v>21</v>
      </c>
      <c r="C22" s="187">
        <v>100</v>
      </c>
      <c r="D22" s="188">
        <f t="shared" ref="D22:S22" si="6">IF($C21=0,0%,(D21/$C21*100))</f>
        <v>0</v>
      </c>
      <c r="E22" s="188">
        <f t="shared" si="6"/>
        <v>0</v>
      </c>
      <c r="F22" s="189">
        <f t="shared" si="6"/>
        <v>0</v>
      </c>
      <c r="G22" s="190">
        <f t="shared" si="6"/>
        <v>0</v>
      </c>
      <c r="H22" s="191">
        <f t="shared" si="6"/>
        <v>0</v>
      </c>
      <c r="I22" s="192">
        <f t="shared" si="6"/>
        <v>0</v>
      </c>
      <c r="J22" s="192">
        <f t="shared" si="6"/>
        <v>0</v>
      </c>
      <c r="K22" s="192">
        <f t="shared" si="6"/>
        <v>0</v>
      </c>
      <c r="L22" s="192">
        <f t="shared" si="6"/>
        <v>0</v>
      </c>
      <c r="M22" s="192">
        <f t="shared" si="6"/>
        <v>0</v>
      </c>
      <c r="N22" s="192">
        <f t="shared" si="6"/>
        <v>0</v>
      </c>
      <c r="O22" s="192">
        <f t="shared" si="6"/>
        <v>0</v>
      </c>
      <c r="P22" s="192">
        <f t="shared" si="6"/>
        <v>0</v>
      </c>
      <c r="Q22" s="192">
        <f t="shared" si="6"/>
        <v>0</v>
      </c>
      <c r="R22" s="192">
        <f t="shared" si="6"/>
        <v>0</v>
      </c>
      <c r="S22" s="193">
        <f t="shared" si="6"/>
        <v>0</v>
      </c>
    </row>
    <row r="23" spans="1:19" ht="18" customHeight="1" x14ac:dyDescent="0.2">
      <c r="A23" s="631" t="s">
        <v>171</v>
      </c>
      <c r="B23" s="309" t="s">
        <v>31</v>
      </c>
      <c r="C23" s="24"/>
      <c r="D23" s="24"/>
      <c r="E23" s="24"/>
      <c r="F23" s="54"/>
      <c r="G23" s="129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9"/>
    </row>
    <row r="24" spans="1:19" ht="18" customHeight="1" thickBot="1" x14ac:dyDescent="0.25">
      <c r="A24" s="632"/>
      <c r="B24" s="310" t="s">
        <v>21</v>
      </c>
      <c r="C24" s="187">
        <v>100</v>
      </c>
      <c r="D24" s="188">
        <f t="shared" ref="D24:S24" si="7">IF($C23=0,0%,(D23/$C23*100))</f>
        <v>0</v>
      </c>
      <c r="E24" s="188">
        <f t="shared" si="7"/>
        <v>0</v>
      </c>
      <c r="F24" s="189">
        <f t="shared" si="7"/>
        <v>0</v>
      </c>
      <c r="G24" s="190">
        <f t="shared" si="7"/>
        <v>0</v>
      </c>
      <c r="H24" s="191">
        <f t="shared" si="7"/>
        <v>0</v>
      </c>
      <c r="I24" s="192">
        <f t="shared" si="7"/>
        <v>0</v>
      </c>
      <c r="J24" s="192">
        <f t="shared" si="7"/>
        <v>0</v>
      </c>
      <c r="K24" s="192">
        <f t="shared" si="7"/>
        <v>0</v>
      </c>
      <c r="L24" s="192">
        <f t="shared" si="7"/>
        <v>0</v>
      </c>
      <c r="M24" s="192">
        <f t="shared" si="7"/>
        <v>0</v>
      </c>
      <c r="N24" s="192">
        <f t="shared" si="7"/>
        <v>0</v>
      </c>
      <c r="O24" s="192">
        <f t="shared" si="7"/>
        <v>0</v>
      </c>
      <c r="P24" s="192">
        <f t="shared" si="7"/>
        <v>0</v>
      </c>
      <c r="Q24" s="192">
        <f t="shared" si="7"/>
        <v>0</v>
      </c>
      <c r="R24" s="192">
        <f t="shared" si="7"/>
        <v>0</v>
      </c>
      <c r="S24" s="193">
        <f t="shared" si="7"/>
        <v>0</v>
      </c>
    </row>
    <row r="25" spans="1:19" ht="18" customHeight="1" x14ac:dyDescent="0.2">
      <c r="A25" s="633" t="s">
        <v>103</v>
      </c>
      <c r="B25" s="311" t="s">
        <v>20</v>
      </c>
      <c r="C25" s="24"/>
      <c r="D25" s="24"/>
      <c r="E25" s="24"/>
      <c r="F25" s="54"/>
      <c r="G25" s="129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9"/>
    </row>
    <row r="26" spans="1:19" ht="18" customHeight="1" thickBot="1" x14ac:dyDescent="0.25">
      <c r="A26" s="634"/>
      <c r="B26" s="312" t="s">
        <v>21</v>
      </c>
      <c r="C26" s="187">
        <v>100</v>
      </c>
      <c r="D26" s="188">
        <f t="shared" ref="D26:S26" si="8">IF($C25=0,0%,(D25/$C25*100))</f>
        <v>0</v>
      </c>
      <c r="E26" s="188">
        <f t="shared" si="8"/>
        <v>0</v>
      </c>
      <c r="F26" s="189">
        <f t="shared" si="8"/>
        <v>0</v>
      </c>
      <c r="G26" s="190">
        <f t="shared" si="8"/>
        <v>0</v>
      </c>
      <c r="H26" s="191">
        <f t="shared" si="8"/>
        <v>0</v>
      </c>
      <c r="I26" s="192">
        <f t="shared" si="8"/>
        <v>0</v>
      </c>
      <c r="J26" s="192">
        <f t="shared" si="8"/>
        <v>0</v>
      </c>
      <c r="K26" s="192">
        <f t="shared" si="8"/>
        <v>0</v>
      </c>
      <c r="L26" s="192">
        <f t="shared" si="8"/>
        <v>0</v>
      </c>
      <c r="M26" s="192">
        <f t="shared" si="8"/>
        <v>0</v>
      </c>
      <c r="N26" s="192">
        <f t="shared" si="8"/>
        <v>0</v>
      </c>
      <c r="O26" s="192">
        <f t="shared" si="8"/>
        <v>0</v>
      </c>
      <c r="P26" s="192">
        <f t="shared" si="8"/>
        <v>0</v>
      </c>
      <c r="Q26" s="192">
        <f t="shared" si="8"/>
        <v>0</v>
      </c>
      <c r="R26" s="192">
        <f t="shared" si="8"/>
        <v>0</v>
      </c>
      <c r="S26" s="193">
        <f t="shared" si="8"/>
        <v>0</v>
      </c>
    </row>
    <row r="27" spans="1:19" ht="18" customHeight="1" x14ac:dyDescent="0.2">
      <c r="A27" s="635" t="s">
        <v>172</v>
      </c>
      <c r="B27" s="311" t="s">
        <v>20</v>
      </c>
      <c r="C27" s="24"/>
      <c r="D27" s="24"/>
      <c r="E27" s="24"/>
      <c r="F27" s="54"/>
      <c r="G27" s="129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9"/>
    </row>
    <row r="28" spans="1:19" ht="18" customHeight="1" thickBot="1" x14ac:dyDescent="0.25">
      <c r="A28" s="636"/>
      <c r="B28" s="312" t="s">
        <v>21</v>
      </c>
      <c r="C28" s="187">
        <v>100</v>
      </c>
      <c r="D28" s="188">
        <f t="shared" ref="D28:S28" si="9">IF($C27=0,0%,(D27/$C27*100))</f>
        <v>0</v>
      </c>
      <c r="E28" s="188">
        <f t="shared" si="9"/>
        <v>0</v>
      </c>
      <c r="F28" s="189">
        <f t="shared" si="9"/>
        <v>0</v>
      </c>
      <c r="G28" s="190">
        <f t="shared" si="9"/>
        <v>0</v>
      </c>
      <c r="H28" s="191">
        <f t="shared" si="9"/>
        <v>0</v>
      </c>
      <c r="I28" s="192">
        <f t="shared" si="9"/>
        <v>0</v>
      </c>
      <c r="J28" s="192">
        <f t="shared" si="9"/>
        <v>0</v>
      </c>
      <c r="K28" s="192">
        <f t="shared" si="9"/>
        <v>0</v>
      </c>
      <c r="L28" s="192">
        <f t="shared" si="9"/>
        <v>0</v>
      </c>
      <c r="M28" s="192">
        <f t="shared" si="9"/>
        <v>0</v>
      </c>
      <c r="N28" s="192">
        <f t="shared" si="9"/>
        <v>0</v>
      </c>
      <c r="O28" s="192">
        <f t="shared" si="9"/>
        <v>0</v>
      </c>
      <c r="P28" s="192">
        <f t="shared" si="9"/>
        <v>0</v>
      </c>
      <c r="Q28" s="192">
        <f t="shared" si="9"/>
        <v>0</v>
      </c>
      <c r="R28" s="192">
        <f t="shared" si="9"/>
        <v>0</v>
      </c>
      <c r="S28" s="193">
        <f t="shared" si="9"/>
        <v>0</v>
      </c>
    </row>
  </sheetData>
  <mergeCells count="15">
    <mergeCell ref="A27:A28"/>
    <mergeCell ref="A9:S9"/>
    <mergeCell ref="A11:A12"/>
    <mergeCell ref="A13:A14"/>
    <mergeCell ref="A15:A16"/>
    <mergeCell ref="A17:A18"/>
    <mergeCell ref="A19:S19"/>
    <mergeCell ref="A21:A22"/>
    <mergeCell ref="A23:A24"/>
    <mergeCell ref="A25:A26"/>
    <mergeCell ref="A1:S2"/>
    <mergeCell ref="A3:B3"/>
    <mergeCell ref="H4:S4"/>
    <mergeCell ref="A5:A6"/>
    <mergeCell ref="A7:A8"/>
  </mergeCells>
  <printOptions horizontalCentered="1"/>
  <pageMargins left="0.25" right="0.25" top="0.25" bottom="0.25" header="0" footer="0.5"/>
  <pageSetup scale="5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S30"/>
  <sheetViews>
    <sheetView topLeftCell="A22" zoomScaleNormal="100" zoomScaleSheetLayoutView="100" workbookViewId="0">
      <selection sqref="A1:S2"/>
    </sheetView>
  </sheetViews>
  <sheetFormatPr defaultColWidth="8.85546875" defaultRowHeight="12.75" x14ac:dyDescent="0.2"/>
  <cols>
    <col min="1" max="1" width="20.7109375" style="3" customWidth="1"/>
    <col min="2" max="2" width="4" style="16" customWidth="1"/>
    <col min="3" max="3" width="6.42578125" style="3" customWidth="1"/>
    <col min="4" max="4" width="8.7109375" style="3" customWidth="1"/>
    <col min="5" max="5" width="10.7109375" style="3" customWidth="1"/>
    <col min="6" max="6" width="10" style="3" customWidth="1"/>
    <col min="7" max="7" width="9.85546875" style="3" customWidth="1"/>
    <col min="8" max="8" width="13.140625" style="3" customWidth="1"/>
    <col min="9" max="9" width="9.7109375" style="3" customWidth="1"/>
    <col min="10" max="10" width="10.42578125" style="3" customWidth="1"/>
    <col min="11" max="11" width="11" style="3" customWidth="1"/>
    <col min="12" max="13" width="10.5703125" style="3" customWidth="1"/>
    <col min="14" max="14" width="11" style="3" customWidth="1"/>
    <col min="15" max="15" width="8.85546875" style="3" customWidth="1"/>
    <col min="16" max="16" width="10" style="3" customWidth="1"/>
    <col min="17" max="17" width="9.7109375" style="3" customWidth="1"/>
    <col min="18" max="18" width="10.42578125" style="3" customWidth="1"/>
    <col min="19" max="19" width="12.5703125" style="3" customWidth="1"/>
  </cols>
  <sheetData>
    <row r="1" spans="1:19" ht="18" customHeight="1" thickTop="1" x14ac:dyDescent="0.2">
      <c r="A1" s="620" t="s">
        <v>230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62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622" t="s">
        <v>67</v>
      </c>
      <c r="B3" s="623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6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212" t="s">
        <v>17</v>
      </c>
    </row>
    <row r="4" spans="1:19" s="1" customFormat="1" ht="18" customHeight="1" thickTop="1" thickBot="1" x14ac:dyDescent="0.25">
      <c r="A4" s="37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ht="18" customHeight="1" thickTop="1" x14ac:dyDescent="0.2">
      <c r="A5" s="624" t="s">
        <v>212</v>
      </c>
      <c r="B5" s="315" t="s">
        <v>20</v>
      </c>
      <c r="C5" s="398">
        <v>45</v>
      </c>
      <c r="D5" s="398">
        <v>33</v>
      </c>
      <c r="E5" s="398">
        <v>6</v>
      </c>
      <c r="F5" s="399">
        <v>6</v>
      </c>
      <c r="G5" s="400">
        <v>2</v>
      </c>
      <c r="H5" s="401"/>
      <c r="I5" s="398"/>
      <c r="J5" s="398">
        <v>2</v>
      </c>
      <c r="K5" s="398"/>
      <c r="L5" s="398"/>
      <c r="M5" s="398"/>
      <c r="N5" s="398"/>
      <c r="O5" s="398"/>
      <c r="P5" s="398"/>
      <c r="Q5" s="398"/>
      <c r="R5" s="398"/>
      <c r="S5" s="402"/>
    </row>
    <row r="6" spans="1:19" ht="18" customHeight="1" x14ac:dyDescent="0.2">
      <c r="A6" s="625"/>
      <c r="B6" s="316" t="s">
        <v>21</v>
      </c>
      <c r="C6" s="194">
        <v>100</v>
      </c>
      <c r="D6" s="195">
        <f t="shared" ref="D6:S6" si="0">IF($C5=0,0%,(D5/$C5*100))</f>
        <v>73.333333333333329</v>
      </c>
      <c r="E6" s="195">
        <f t="shared" si="0"/>
        <v>13.333333333333334</v>
      </c>
      <c r="F6" s="196">
        <f t="shared" si="0"/>
        <v>13.333333333333334</v>
      </c>
      <c r="G6" s="197">
        <f t="shared" si="0"/>
        <v>4.4444444444444446</v>
      </c>
      <c r="H6" s="198">
        <f t="shared" si="0"/>
        <v>0</v>
      </c>
      <c r="I6" s="199">
        <f t="shared" si="0"/>
        <v>0</v>
      </c>
      <c r="J6" s="199">
        <f t="shared" si="0"/>
        <v>4.4444444444444446</v>
      </c>
      <c r="K6" s="199">
        <f t="shared" si="0"/>
        <v>0</v>
      </c>
      <c r="L6" s="199">
        <f t="shared" si="0"/>
        <v>0</v>
      </c>
      <c r="M6" s="199">
        <f t="shared" si="0"/>
        <v>0</v>
      </c>
      <c r="N6" s="199">
        <f t="shared" si="0"/>
        <v>0</v>
      </c>
      <c r="O6" s="199">
        <f t="shared" si="0"/>
        <v>0</v>
      </c>
      <c r="P6" s="199">
        <f t="shared" si="0"/>
        <v>0</v>
      </c>
      <c r="Q6" s="199">
        <f t="shared" si="0"/>
        <v>0</v>
      </c>
      <c r="R6" s="199">
        <f t="shared" si="0"/>
        <v>0</v>
      </c>
      <c r="S6" s="200">
        <f t="shared" si="0"/>
        <v>0</v>
      </c>
    </row>
    <row r="7" spans="1:19" ht="18" customHeight="1" x14ac:dyDescent="0.2">
      <c r="A7" s="619" t="s">
        <v>200</v>
      </c>
      <c r="B7" s="317" t="s">
        <v>20</v>
      </c>
      <c r="C7" s="24">
        <v>9</v>
      </c>
      <c r="D7" s="24">
        <v>7</v>
      </c>
      <c r="E7" s="24">
        <v>1</v>
      </c>
      <c r="F7" s="54">
        <v>1</v>
      </c>
      <c r="G7" s="129">
        <v>1</v>
      </c>
      <c r="H7" s="23"/>
      <c r="I7" s="24"/>
      <c r="J7" s="24">
        <v>1</v>
      </c>
      <c r="K7" s="24"/>
      <c r="L7" s="24"/>
      <c r="M7" s="24"/>
      <c r="N7" s="24"/>
      <c r="O7" s="24"/>
      <c r="P7" s="24"/>
      <c r="Q7" s="24"/>
      <c r="R7" s="24"/>
      <c r="S7" s="29"/>
    </row>
    <row r="8" spans="1:19" ht="18" customHeight="1" x14ac:dyDescent="0.2">
      <c r="A8" s="619"/>
      <c r="B8" s="316" t="s">
        <v>21</v>
      </c>
      <c r="C8" s="187">
        <v>100</v>
      </c>
      <c r="D8" s="188">
        <f t="shared" ref="D8:S8" si="1">IF($C7=0,0%,(D7/$C7*100))</f>
        <v>77.777777777777786</v>
      </c>
      <c r="E8" s="188">
        <f t="shared" si="1"/>
        <v>11.111111111111111</v>
      </c>
      <c r="F8" s="189">
        <f t="shared" si="1"/>
        <v>11.111111111111111</v>
      </c>
      <c r="G8" s="190">
        <f t="shared" si="1"/>
        <v>11.111111111111111</v>
      </c>
      <c r="H8" s="191">
        <f t="shared" si="1"/>
        <v>0</v>
      </c>
      <c r="I8" s="192">
        <f t="shared" si="1"/>
        <v>0</v>
      </c>
      <c r="J8" s="192">
        <f t="shared" si="1"/>
        <v>11.111111111111111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2">
        <f t="shared" si="1"/>
        <v>0</v>
      </c>
      <c r="R8" s="192">
        <f t="shared" si="1"/>
        <v>0</v>
      </c>
      <c r="S8" s="193">
        <f t="shared" si="1"/>
        <v>0</v>
      </c>
    </row>
    <row r="9" spans="1:19" ht="18" customHeight="1" x14ac:dyDescent="0.2">
      <c r="A9" s="619" t="s">
        <v>231</v>
      </c>
      <c r="B9" s="317" t="s">
        <v>20</v>
      </c>
      <c r="C9" s="24">
        <v>36</v>
      </c>
      <c r="D9" s="24">
        <v>26</v>
      </c>
      <c r="E9" s="24">
        <v>5</v>
      </c>
      <c r="F9" s="54">
        <v>5</v>
      </c>
      <c r="G9" s="129">
        <v>1</v>
      </c>
      <c r="H9" s="23"/>
      <c r="I9" s="24"/>
      <c r="J9" s="24">
        <v>1</v>
      </c>
      <c r="K9" s="24"/>
      <c r="L9" s="24"/>
      <c r="M9" s="24"/>
      <c r="N9" s="24"/>
      <c r="O9" s="24"/>
      <c r="P9" s="24"/>
      <c r="Q9" s="24"/>
      <c r="R9" s="24"/>
      <c r="S9" s="29"/>
    </row>
    <row r="10" spans="1:19" ht="18" customHeight="1" thickBot="1" x14ac:dyDescent="0.25">
      <c r="A10" s="619"/>
      <c r="B10" s="316" t="s">
        <v>21</v>
      </c>
      <c r="C10" s="187">
        <v>100</v>
      </c>
      <c r="D10" s="188">
        <f t="shared" ref="D10:S10" si="2">IF($C9=0,0%,(D9/$C9*100))</f>
        <v>72.222222222222214</v>
      </c>
      <c r="E10" s="188">
        <f t="shared" si="2"/>
        <v>13.888888888888889</v>
      </c>
      <c r="F10" s="189">
        <f t="shared" si="2"/>
        <v>13.888888888888889</v>
      </c>
      <c r="G10" s="190">
        <f t="shared" si="2"/>
        <v>2.7777777777777777</v>
      </c>
      <c r="H10" s="191">
        <f t="shared" si="2"/>
        <v>0</v>
      </c>
      <c r="I10" s="192">
        <f t="shared" si="2"/>
        <v>0</v>
      </c>
      <c r="J10" s="192">
        <f t="shared" si="2"/>
        <v>2.7777777777777777</v>
      </c>
      <c r="K10" s="192">
        <f t="shared" si="2"/>
        <v>0</v>
      </c>
      <c r="L10" s="192">
        <f t="shared" si="2"/>
        <v>0</v>
      </c>
      <c r="M10" s="192">
        <f t="shared" si="2"/>
        <v>0</v>
      </c>
      <c r="N10" s="192">
        <f t="shared" si="2"/>
        <v>0</v>
      </c>
      <c r="O10" s="192">
        <f t="shared" si="2"/>
        <v>0</v>
      </c>
      <c r="P10" s="192">
        <f t="shared" si="2"/>
        <v>0</v>
      </c>
      <c r="Q10" s="192">
        <f t="shared" si="2"/>
        <v>0</v>
      </c>
      <c r="R10" s="192">
        <f t="shared" si="2"/>
        <v>0</v>
      </c>
      <c r="S10" s="193">
        <f t="shared" si="2"/>
        <v>0</v>
      </c>
    </row>
    <row r="11" spans="1:19" ht="27" customHeight="1" thickBot="1" x14ac:dyDescent="0.25">
      <c r="A11" s="628" t="s">
        <v>174</v>
      </c>
      <c r="B11" s="629"/>
      <c r="C11" s="629"/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9"/>
      <c r="R11" s="629"/>
      <c r="S11" s="630"/>
    </row>
    <row r="12" spans="1:19" s="1" customFormat="1" ht="18" customHeight="1" thickBot="1" x14ac:dyDescent="0.25">
      <c r="A12" s="411" t="s">
        <v>29</v>
      </c>
      <c r="B12" s="306" t="s">
        <v>20</v>
      </c>
      <c r="C12" s="70">
        <v>0</v>
      </c>
      <c r="D12" s="87" t="s">
        <v>30</v>
      </c>
      <c r="E12" s="88" t="s">
        <v>30</v>
      </c>
      <c r="F12" s="89" t="s">
        <v>30</v>
      </c>
      <c r="G12" s="90" t="s">
        <v>30</v>
      </c>
      <c r="H12" s="87" t="s">
        <v>30</v>
      </c>
      <c r="I12" s="88" t="s">
        <v>30</v>
      </c>
      <c r="J12" s="88" t="s">
        <v>30</v>
      </c>
      <c r="K12" s="88" t="s">
        <v>30</v>
      </c>
      <c r="L12" s="88" t="s">
        <v>30</v>
      </c>
      <c r="M12" s="88" t="s">
        <v>30</v>
      </c>
      <c r="N12" s="88" t="s">
        <v>30</v>
      </c>
      <c r="O12" s="88" t="s">
        <v>30</v>
      </c>
      <c r="P12" s="88" t="s">
        <v>30</v>
      </c>
      <c r="Q12" s="88" t="s">
        <v>30</v>
      </c>
      <c r="R12" s="88" t="s">
        <v>30</v>
      </c>
      <c r="S12" s="91" t="s">
        <v>30</v>
      </c>
    </row>
    <row r="13" spans="1:19" s="1" customFormat="1" ht="18" customHeight="1" x14ac:dyDescent="0.2">
      <c r="A13" s="631" t="s">
        <v>170</v>
      </c>
      <c r="B13" s="375" t="s">
        <v>31</v>
      </c>
      <c r="C13" s="377"/>
      <c r="D13" s="377"/>
      <c r="E13" s="378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8"/>
    </row>
    <row r="14" spans="1:19" ht="18" customHeight="1" thickBot="1" x14ac:dyDescent="0.25">
      <c r="A14" s="632"/>
      <c r="B14" s="376" t="s">
        <v>21</v>
      </c>
      <c r="C14" s="374">
        <v>100</v>
      </c>
      <c r="D14" s="372">
        <f t="shared" ref="D14:S14" si="3">IF($C13=0,0%,(D13/$C13*100))</f>
        <v>0</v>
      </c>
      <c r="E14" s="373">
        <f t="shared" si="3"/>
        <v>0</v>
      </c>
      <c r="F14" s="372">
        <f t="shared" si="3"/>
        <v>0</v>
      </c>
      <c r="G14" s="372">
        <f t="shared" si="3"/>
        <v>0</v>
      </c>
      <c r="H14" s="372">
        <f t="shared" si="3"/>
        <v>0</v>
      </c>
      <c r="I14" s="372">
        <f t="shared" si="3"/>
        <v>0</v>
      </c>
      <c r="J14" s="372">
        <f t="shared" si="3"/>
        <v>0</v>
      </c>
      <c r="K14" s="372">
        <f t="shared" si="3"/>
        <v>0</v>
      </c>
      <c r="L14" s="372">
        <f t="shared" si="3"/>
        <v>0</v>
      </c>
      <c r="M14" s="372">
        <f t="shared" si="3"/>
        <v>0</v>
      </c>
      <c r="N14" s="372">
        <f t="shared" si="3"/>
        <v>0</v>
      </c>
      <c r="O14" s="372">
        <f t="shared" si="3"/>
        <v>0</v>
      </c>
      <c r="P14" s="372">
        <f t="shared" si="3"/>
        <v>0</v>
      </c>
      <c r="Q14" s="372">
        <f t="shared" si="3"/>
        <v>0</v>
      </c>
      <c r="R14" s="372">
        <f t="shared" si="3"/>
        <v>0</v>
      </c>
      <c r="S14" s="373">
        <f t="shared" si="3"/>
        <v>0</v>
      </c>
    </row>
    <row r="15" spans="1:19" ht="18" customHeight="1" x14ac:dyDescent="0.2">
      <c r="A15" s="631" t="s">
        <v>171</v>
      </c>
      <c r="B15" s="313" t="s">
        <v>20</v>
      </c>
      <c r="C15" s="24"/>
      <c r="D15" s="24"/>
      <c r="E15" s="24"/>
      <c r="F15" s="54"/>
      <c r="G15" s="129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9"/>
    </row>
    <row r="16" spans="1:19" ht="18" customHeight="1" thickBot="1" x14ac:dyDescent="0.25">
      <c r="A16" s="632"/>
      <c r="B16" s="312" t="s">
        <v>21</v>
      </c>
      <c r="C16" s="187">
        <v>100</v>
      </c>
      <c r="D16" s="188">
        <f t="shared" ref="D16:S16" si="4">IF($C15=0,0%,(D15/$C15*100))</f>
        <v>0</v>
      </c>
      <c r="E16" s="188">
        <f t="shared" si="4"/>
        <v>0</v>
      </c>
      <c r="F16" s="189">
        <f t="shared" si="4"/>
        <v>0</v>
      </c>
      <c r="G16" s="190">
        <f t="shared" si="4"/>
        <v>0</v>
      </c>
      <c r="H16" s="191">
        <f t="shared" si="4"/>
        <v>0</v>
      </c>
      <c r="I16" s="192">
        <f t="shared" si="4"/>
        <v>0</v>
      </c>
      <c r="J16" s="192">
        <f t="shared" si="4"/>
        <v>0</v>
      </c>
      <c r="K16" s="192">
        <f t="shared" si="4"/>
        <v>0</v>
      </c>
      <c r="L16" s="192">
        <f t="shared" si="4"/>
        <v>0</v>
      </c>
      <c r="M16" s="192">
        <f t="shared" si="4"/>
        <v>0</v>
      </c>
      <c r="N16" s="192">
        <f t="shared" si="4"/>
        <v>0</v>
      </c>
      <c r="O16" s="192">
        <f t="shared" si="4"/>
        <v>0</v>
      </c>
      <c r="P16" s="192">
        <f t="shared" si="4"/>
        <v>0</v>
      </c>
      <c r="Q16" s="192">
        <f t="shared" si="4"/>
        <v>0</v>
      </c>
      <c r="R16" s="192">
        <f t="shared" si="4"/>
        <v>0</v>
      </c>
      <c r="S16" s="193">
        <f t="shared" si="4"/>
        <v>0</v>
      </c>
    </row>
    <row r="17" spans="1:19" ht="18" customHeight="1" x14ac:dyDescent="0.2">
      <c r="A17" s="633" t="s">
        <v>103</v>
      </c>
      <c r="B17" s="311" t="s">
        <v>20</v>
      </c>
      <c r="C17" s="24"/>
      <c r="D17" s="24"/>
      <c r="E17" s="24"/>
      <c r="F17" s="54"/>
      <c r="G17" s="129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9"/>
    </row>
    <row r="18" spans="1:19" ht="18" customHeight="1" thickBot="1" x14ac:dyDescent="0.25">
      <c r="A18" s="634"/>
      <c r="B18" s="312" t="s">
        <v>21</v>
      </c>
      <c r="C18" s="187">
        <v>100</v>
      </c>
      <c r="D18" s="188">
        <f t="shared" ref="D18:S18" si="5">IF($C17=0,0%,(D17/$C17*100))</f>
        <v>0</v>
      </c>
      <c r="E18" s="188">
        <f t="shared" si="5"/>
        <v>0</v>
      </c>
      <c r="F18" s="189">
        <f t="shared" si="5"/>
        <v>0</v>
      </c>
      <c r="G18" s="190">
        <f t="shared" si="5"/>
        <v>0</v>
      </c>
      <c r="H18" s="191">
        <f t="shared" si="5"/>
        <v>0</v>
      </c>
      <c r="I18" s="192">
        <f t="shared" si="5"/>
        <v>0</v>
      </c>
      <c r="J18" s="192">
        <f t="shared" si="5"/>
        <v>0</v>
      </c>
      <c r="K18" s="192">
        <f t="shared" si="5"/>
        <v>0</v>
      </c>
      <c r="L18" s="192">
        <f t="shared" si="5"/>
        <v>0</v>
      </c>
      <c r="M18" s="192">
        <f t="shared" si="5"/>
        <v>0</v>
      </c>
      <c r="N18" s="192">
        <f t="shared" si="5"/>
        <v>0</v>
      </c>
      <c r="O18" s="192">
        <f t="shared" si="5"/>
        <v>0</v>
      </c>
      <c r="P18" s="192">
        <f t="shared" si="5"/>
        <v>0</v>
      </c>
      <c r="Q18" s="192">
        <f t="shared" si="5"/>
        <v>0</v>
      </c>
      <c r="R18" s="192">
        <f t="shared" si="5"/>
        <v>0</v>
      </c>
      <c r="S18" s="193">
        <f t="shared" si="5"/>
        <v>0</v>
      </c>
    </row>
    <row r="19" spans="1:19" ht="18" customHeight="1" x14ac:dyDescent="0.2">
      <c r="A19" s="635" t="s">
        <v>172</v>
      </c>
      <c r="B19" s="311" t="s">
        <v>20</v>
      </c>
      <c r="C19" s="24"/>
      <c r="D19" s="24"/>
      <c r="E19" s="24"/>
      <c r="F19" s="54"/>
      <c r="G19" s="129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9"/>
    </row>
    <row r="20" spans="1:19" ht="18" customHeight="1" thickBot="1" x14ac:dyDescent="0.25">
      <c r="A20" s="636"/>
      <c r="B20" s="312" t="s">
        <v>21</v>
      </c>
      <c r="C20" s="187">
        <v>100</v>
      </c>
      <c r="D20" s="188">
        <f t="shared" ref="D20:S20" si="6">IF($C19=0,0%,(D19/$C19*100))</f>
        <v>0</v>
      </c>
      <c r="E20" s="188">
        <f t="shared" si="6"/>
        <v>0</v>
      </c>
      <c r="F20" s="189">
        <f t="shared" si="6"/>
        <v>0</v>
      </c>
      <c r="G20" s="190">
        <f t="shared" si="6"/>
        <v>0</v>
      </c>
      <c r="H20" s="191">
        <f t="shared" si="6"/>
        <v>0</v>
      </c>
      <c r="I20" s="192">
        <f t="shared" si="6"/>
        <v>0</v>
      </c>
      <c r="J20" s="192">
        <f t="shared" si="6"/>
        <v>0</v>
      </c>
      <c r="K20" s="192">
        <f t="shared" si="6"/>
        <v>0</v>
      </c>
      <c r="L20" s="192">
        <f t="shared" si="6"/>
        <v>0</v>
      </c>
      <c r="M20" s="192">
        <f t="shared" si="6"/>
        <v>0</v>
      </c>
      <c r="N20" s="192">
        <f t="shared" si="6"/>
        <v>0</v>
      </c>
      <c r="O20" s="192">
        <f t="shared" si="6"/>
        <v>0</v>
      </c>
      <c r="P20" s="192">
        <f t="shared" si="6"/>
        <v>0</v>
      </c>
      <c r="Q20" s="192">
        <f t="shared" si="6"/>
        <v>0</v>
      </c>
      <c r="R20" s="192">
        <f t="shared" si="6"/>
        <v>0</v>
      </c>
      <c r="S20" s="193">
        <f t="shared" si="6"/>
        <v>0</v>
      </c>
    </row>
    <row r="21" spans="1:19" ht="27" customHeight="1" thickBot="1" x14ac:dyDescent="0.25">
      <c r="A21" s="637" t="s">
        <v>173</v>
      </c>
      <c r="B21" s="638"/>
      <c r="C21" s="638"/>
      <c r="D21" s="638"/>
      <c r="E21" s="638"/>
      <c r="F21" s="638"/>
      <c r="G21" s="638"/>
      <c r="H21" s="638"/>
      <c r="I21" s="638"/>
      <c r="J21" s="638"/>
      <c r="K21" s="638"/>
      <c r="L21" s="638"/>
      <c r="M21" s="638"/>
      <c r="N21" s="638"/>
      <c r="O21" s="638"/>
      <c r="P21" s="638"/>
      <c r="Q21" s="638"/>
      <c r="R21" s="638"/>
      <c r="S21" s="639"/>
    </row>
    <row r="22" spans="1:19" s="1" customFormat="1" ht="18" customHeight="1" thickBot="1" x14ac:dyDescent="0.25">
      <c r="A22" s="408" t="s">
        <v>29</v>
      </c>
      <c r="B22" s="314" t="s">
        <v>20</v>
      </c>
      <c r="C22" s="30">
        <v>5</v>
      </c>
      <c r="D22" s="92" t="s">
        <v>30</v>
      </c>
      <c r="E22" s="92" t="s">
        <v>30</v>
      </c>
      <c r="F22" s="92" t="s">
        <v>30</v>
      </c>
      <c r="G22" s="92" t="s">
        <v>30</v>
      </c>
      <c r="H22" s="92" t="s">
        <v>30</v>
      </c>
      <c r="I22" s="92" t="s">
        <v>30</v>
      </c>
      <c r="J22" s="92" t="s">
        <v>30</v>
      </c>
      <c r="K22" s="92" t="s">
        <v>30</v>
      </c>
      <c r="L22" s="92" t="s">
        <v>30</v>
      </c>
      <c r="M22" s="92" t="s">
        <v>30</v>
      </c>
      <c r="N22" s="92" t="s">
        <v>30</v>
      </c>
      <c r="O22" s="92" t="s">
        <v>30</v>
      </c>
      <c r="P22" s="92" t="s">
        <v>30</v>
      </c>
      <c r="Q22" s="92" t="s">
        <v>30</v>
      </c>
      <c r="R22" s="92" t="s">
        <v>30</v>
      </c>
      <c r="S22" s="93" t="s">
        <v>30</v>
      </c>
    </row>
    <row r="23" spans="1:19" ht="18" customHeight="1" x14ac:dyDescent="0.2">
      <c r="A23" s="631" t="s">
        <v>170</v>
      </c>
      <c r="B23" s="307" t="s">
        <v>20</v>
      </c>
      <c r="C23" s="24">
        <v>179</v>
      </c>
      <c r="D23" s="24">
        <v>76</v>
      </c>
      <c r="E23" s="24">
        <v>95</v>
      </c>
      <c r="F23" s="54">
        <v>8</v>
      </c>
      <c r="G23" s="129">
        <v>4</v>
      </c>
      <c r="H23" s="23">
        <v>1</v>
      </c>
      <c r="I23" s="24"/>
      <c r="J23" s="24">
        <v>1</v>
      </c>
      <c r="K23" s="24"/>
      <c r="L23" s="24"/>
      <c r="M23" s="24"/>
      <c r="N23" s="24"/>
      <c r="O23" s="24"/>
      <c r="P23" s="24"/>
      <c r="Q23" s="24">
        <v>2</v>
      </c>
      <c r="R23" s="24"/>
      <c r="S23" s="29"/>
    </row>
    <row r="24" spans="1:19" ht="18" customHeight="1" thickBot="1" x14ac:dyDescent="0.25">
      <c r="A24" s="632"/>
      <c r="B24" s="308" t="s">
        <v>21</v>
      </c>
      <c r="C24" s="187">
        <v>100</v>
      </c>
      <c r="D24" s="188">
        <f t="shared" ref="D24:S24" si="7">IF($C23=0,0%,(D23/$C23*100))</f>
        <v>42.458100558659218</v>
      </c>
      <c r="E24" s="188">
        <f t="shared" si="7"/>
        <v>53.072625698324025</v>
      </c>
      <c r="F24" s="189">
        <f t="shared" si="7"/>
        <v>4.4692737430167595</v>
      </c>
      <c r="G24" s="190">
        <f t="shared" si="7"/>
        <v>2.2346368715083798</v>
      </c>
      <c r="H24" s="191">
        <f t="shared" si="7"/>
        <v>0.55865921787709494</v>
      </c>
      <c r="I24" s="192">
        <f t="shared" si="7"/>
        <v>0</v>
      </c>
      <c r="J24" s="192">
        <f t="shared" si="7"/>
        <v>0.55865921787709494</v>
      </c>
      <c r="K24" s="192">
        <f t="shared" si="7"/>
        <v>0</v>
      </c>
      <c r="L24" s="192">
        <f t="shared" si="7"/>
        <v>0</v>
      </c>
      <c r="M24" s="192">
        <f t="shared" si="7"/>
        <v>0</v>
      </c>
      <c r="N24" s="192">
        <f t="shared" si="7"/>
        <v>0</v>
      </c>
      <c r="O24" s="192">
        <f t="shared" si="7"/>
        <v>0</v>
      </c>
      <c r="P24" s="192">
        <f t="shared" si="7"/>
        <v>0</v>
      </c>
      <c r="Q24" s="192">
        <f t="shared" si="7"/>
        <v>1.1173184357541899</v>
      </c>
      <c r="R24" s="192">
        <f t="shared" si="7"/>
        <v>0</v>
      </c>
      <c r="S24" s="193">
        <f t="shared" si="7"/>
        <v>0</v>
      </c>
    </row>
    <row r="25" spans="1:19" ht="18" customHeight="1" x14ac:dyDescent="0.2">
      <c r="A25" s="631" t="s">
        <v>171</v>
      </c>
      <c r="B25" s="309" t="s">
        <v>31</v>
      </c>
      <c r="C25" s="24">
        <v>73</v>
      </c>
      <c r="D25" s="24">
        <v>27</v>
      </c>
      <c r="E25" s="24">
        <v>44</v>
      </c>
      <c r="F25" s="54">
        <v>2</v>
      </c>
      <c r="G25" s="129">
        <v>1</v>
      </c>
      <c r="H25" s="23"/>
      <c r="I25" s="24"/>
      <c r="J25" s="24"/>
      <c r="K25" s="24"/>
      <c r="L25" s="24"/>
      <c r="M25" s="24"/>
      <c r="N25" s="24"/>
      <c r="O25" s="24"/>
      <c r="P25" s="24"/>
      <c r="Q25" s="24">
        <v>1</v>
      </c>
      <c r="R25" s="24"/>
      <c r="S25" s="29"/>
    </row>
    <row r="26" spans="1:19" ht="18" customHeight="1" thickBot="1" x14ac:dyDescent="0.25">
      <c r="A26" s="632"/>
      <c r="B26" s="310" t="s">
        <v>21</v>
      </c>
      <c r="C26" s="187">
        <v>100</v>
      </c>
      <c r="D26" s="188">
        <f t="shared" ref="D26:S26" si="8">IF($C25=0,0%,(D25/$C25*100))</f>
        <v>36.986301369863014</v>
      </c>
      <c r="E26" s="188">
        <f t="shared" si="8"/>
        <v>60.273972602739725</v>
      </c>
      <c r="F26" s="189">
        <f t="shared" si="8"/>
        <v>2.7397260273972601</v>
      </c>
      <c r="G26" s="190">
        <f t="shared" si="8"/>
        <v>1.3698630136986301</v>
      </c>
      <c r="H26" s="191">
        <f t="shared" si="8"/>
        <v>0</v>
      </c>
      <c r="I26" s="192">
        <f t="shared" si="8"/>
        <v>0</v>
      </c>
      <c r="J26" s="192">
        <f t="shared" si="8"/>
        <v>0</v>
      </c>
      <c r="K26" s="192">
        <f t="shared" si="8"/>
        <v>0</v>
      </c>
      <c r="L26" s="192">
        <f t="shared" si="8"/>
        <v>0</v>
      </c>
      <c r="M26" s="192">
        <f t="shared" si="8"/>
        <v>0</v>
      </c>
      <c r="N26" s="192">
        <f t="shared" si="8"/>
        <v>0</v>
      </c>
      <c r="O26" s="192">
        <f t="shared" si="8"/>
        <v>0</v>
      </c>
      <c r="P26" s="192">
        <f t="shared" si="8"/>
        <v>0</v>
      </c>
      <c r="Q26" s="192">
        <f t="shared" si="8"/>
        <v>1.3698630136986301</v>
      </c>
      <c r="R26" s="192">
        <f t="shared" si="8"/>
        <v>0</v>
      </c>
      <c r="S26" s="193">
        <f t="shared" si="8"/>
        <v>0</v>
      </c>
    </row>
    <row r="27" spans="1:19" ht="18" customHeight="1" x14ac:dyDescent="0.2">
      <c r="A27" s="633" t="s">
        <v>103</v>
      </c>
      <c r="B27" s="311" t="s">
        <v>20</v>
      </c>
      <c r="C27" s="24">
        <v>50</v>
      </c>
      <c r="D27" s="24">
        <v>18</v>
      </c>
      <c r="E27" s="24">
        <v>30</v>
      </c>
      <c r="F27" s="54">
        <v>2</v>
      </c>
      <c r="G27" s="129">
        <v>1</v>
      </c>
      <c r="H27" s="23"/>
      <c r="I27" s="24"/>
      <c r="J27" s="24"/>
      <c r="K27" s="24"/>
      <c r="L27" s="24"/>
      <c r="M27" s="24"/>
      <c r="N27" s="24"/>
      <c r="O27" s="24"/>
      <c r="P27" s="24"/>
      <c r="Q27" s="24">
        <v>1</v>
      </c>
      <c r="R27" s="24"/>
      <c r="S27" s="29"/>
    </row>
    <row r="28" spans="1:19" ht="18" customHeight="1" thickBot="1" x14ac:dyDescent="0.25">
      <c r="A28" s="634"/>
      <c r="B28" s="312" t="s">
        <v>21</v>
      </c>
      <c r="C28" s="187">
        <v>100</v>
      </c>
      <c r="D28" s="188">
        <f t="shared" ref="D28:S28" si="9">IF($C27=0,0%,(D27/$C27*100))</f>
        <v>36</v>
      </c>
      <c r="E28" s="188">
        <f t="shared" si="9"/>
        <v>60</v>
      </c>
      <c r="F28" s="189">
        <f t="shared" si="9"/>
        <v>4</v>
      </c>
      <c r="G28" s="190">
        <f t="shared" si="9"/>
        <v>2</v>
      </c>
      <c r="H28" s="191">
        <f t="shared" si="9"/>
        <v>0</v>
      </c>
      <c r="I28" s="192">
        <f t="shared" si="9"/>
        <v>0</v>
      </c>
      <c r="J28" s="192">
        <f t="shared" si="9"/>
        <v>0</v>
      </c>
      <c r="K28" s="192">
        <f t="shared" si="9"/>
        <v>0</v>
      </c>
      <c r="L28" s="192">
        <f t="shared" si="9"/>
        <v>0</v>
      </c>
      <c r="M28" s="192">
        <f t="shared" si="9"/>
        <v>0</v>
      </c>
      <c r="N28" s="192">
        <f t="shared" si="9"/>
        <v>0</v>
      </c>
      <c r="O28" s="192">
        <f t="shared" si="9"/>
        <v>0</v>
      </c>
      <c r="P28" s="192">
        <f t="shared" si="9"/>
        <v>0</v>
      </c>
      <c r="Q28" s="192">
        <f t="shared" si="9"/>
        <v>2</v>
      </c>
      <c r="R28" s="192">
        <f t="shared" si="9"/>
        <v>0</v>
      </c>
      <c r="S28" s="193">
        <f t="shared" si="9"/>
        <v>0</v>
      </c>
    </row>
    <row r="29" spans="1:19" ht="18" customHeight="1" x14ac:dyDescent="0.2">
      <c r="A29" s="635" t="s">
        <v>172</v>
      </c>
      <c r="B29" s="311" t="s">
        <v>20</v>
      </c>
      <c r="C29" s="24">
        <v>7</v>
      </c>
      <c r="D29" s="24">
        <v>3</v>
      </c>
      <c r="E29" s="24">
        <v>4</v>
      </c>
      <c r="F29" s="54"/>
      <c r="G29" s="129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9"/>
    </row>
    <row r="30" spans="1:19" ht="18" customHeight="1" thickBot="1" x14ac:dyDescent="0.25">
      <c r="A30" s="636"/>
      <c r="B30" s="312" t="s">
        <v>21</v>
      </c>
      <c r="C30" s="187">
        <v>100</v>
      </c>
      <c r="D30" s="188">
        <f t="shared" ref="D30:S30" si="10">IF($C29=0,0%,(D29/$C29*100))</f>
        <v>42.857142857142854</v>
      </c>
      <c r="E30" s="188">
        <f t="shared" si="10"/>
        <v>57.142857142857139</v>
      </c>
      <c r="F30" s="189">
        <f t="shared" si="10"/>
        <v>0</v>
      </c>
      <c r="G30" s="190">
        <f t="shared" si="10"/>
        <v>0</v>
      </c>
      <c r="H30" s="191">
        <f t="shared" si="10"/>
        <v>0</v>
      </c>
      <c r="I30" s="192">
        <f t="shared" si="10"/>
        <v>0</v>
      </c>
      <c r="J30" s="192">
        <f t="shared" si="10"/>
        <v>0</v>
      </c>
      <c r="K30" s="192">
        <f t="shared" si="10"/>
        <v>0</v>
      </c>
      <c r="L30" s="192">
        <f t="shared" si="10"/>
        <v>0</v>
      </c>
      <c r="M30" s="192">
        <f t="shared" si="10"/>
        <v>0</v>
      </c>
      <c r="N30" s="192">
        <f t="shared" si="10"/>
        <v>0</v>
      </c>
      <c r="O30" s="192">
        <f t="shared" si="10"/>
        <v>0</v>
      </c>
      <c r="P30" s="192">
        <f t="shared" si="10"/>
        <v>0</v>
      </c>
      <c r="Q30" s="192">
        <f t="shared" si="10"/>
        <v>0</v>
      </c>
      <c r="R30" s="192">
        <f t="shared" si="10"/>
        <v>0</v>
      </c>
      <c r="S30" s="193">
        <f t="shared" si="10"/>
        <v>0</v>
      </c>
    </row>
  </sheetData>
  <mergeCells count="16">
    <mergeCell ref="A29:A30"/>
    <mergeCell ref="A11:S11"/>
    <mergeCell ref="A13:A14"/>
    <mergeCell ref="A15:A16"/>
    <mergeCell ref="A17:A18"/>
    <mergeCell ref="A19:A20"/>
    <mergeCell ref="A21:S21"/>
    <mergeCell ref="A23:A24"/>
    <mergeCell ref="A25:A26"/>
    <mergeCell ref="A27:A28"/>
    <mergeCell ref="A9:A10"/>
    <mergeCell ref="A1:S2"/>
    <mergeCell ref="A3:B3"/>
    <mergeCell ref="H4:S4"/>
    <mergeCell ref="A5:A6"/>
    <mergeCell ref="A7:A8"/>
  </mergeCells>
  <printOptions horizontalCentered="1"/>
  <pageMargins left="0.25" right="0.25" top="0.25" bottom="0.25" header="0" footer="0.5"/>
  <pageSetup scale="5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S28"/>
  <sheetViews>
    <sheetView zoomScaleNormal="100" zoomScaleSheetLayoutView="100" workbookViewId="0">
      <selection sqref="A1:S2"/>
    </sheetView>
  </sheetViews>
  <sheetFormatPr defaultColWidth="8.85546875" defaultRowHeight="12.75" x14ac:dyDescent="0.2"/>
  <cols>
    <col min="1" max="1" width="20.7109375" style="3" customWidth="1"/>
    <col min="2" max="2" width="4" style="16" customWidth="1"/>
    <col min="3" max="3" width="6.42578125" style="3" customWidth="1"/>
    <col min="4" max="4" width="8.7109375" style="3" customWidth="1"/>
    <col min="5" max="5" width="10.7109375" style="3" customWidth="1"/>
    <col min="6" max="6" width="10" style="3" customWidth="1"/>
    <col min="7" max="7" width="9.85546875" style="3" customWidth="1"/>
    <col min="8" max="8" width="13.140625" style="3" customWidth="1"/>
    <col min="9" max="9" width="9.7109375" style="3" customWidth="1"/>
    <col min="10" max="10" width="10.42578125" style="3" customWidth="1"/>
    <col min="11" max="11" width="11" style="3" customWidth="1"/>
    <col min="12" max="13" width="10.5703125" style="3" customWidth="1"/>
    <col min="14" max="14" width="11" style="3" customWidth="1"/>
    <col min="15" max="15" width="8.85546875" style="3" customWidth="1"/>
    <col min="16" max="16" width="10" style="3" customWidth="1"/>
    <col min="17" max="17" width="9.7109375" style="3" customWidth="1"/>
    <col min="18" max="18" width="10.42578125" style="3" customWidth="1"/>
    <col min="19" max="19" width="12.5703125" style="3" customWidth="1"/>
  </cols>
  <sheetData>
    <row r="1" spans="1:19" ht="18" customHeight="1" thickTop="1" x14ac:dyDescent="0.2">
      <c r="A1" s="620" t="s">
        <v>232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62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622" t="s">
        <v>67</v>
      </c>
      <c r="B3" s="623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6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212" t="s">
        <v>17</v>
      </c>
    </row>
    <row r="4" spans="1:19" s="1" customFormat="1" ht="18" customHeight="1" thickTop="1" thickBot="1" x14ac:dyDescent="0.25">
      <c r="A4" s="37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ht="18" customHeight="1" thickTop="1" x14ac:dyDescent="0.2">
      <c r="A5" s="624" t="s">
        <v>215</v>
      </c>
      <c r="B5" s="315" t="s">
        <v>20</v>
      </c>
      <c r="C5" s="398">
        <v>2</v>
      </c>
      <c r="D5" s="398">
        <v>2</v>
      </c>
      <c r="E5" s="398"/>
      <c r="F5" s="399"/>
      <c r="G5" s="400"/>
      <c r="H5" s="401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402"/>
    </row>
    <row r="6" spans="1:19" ht="18" customHeight="1" x14ac:dyDescent="0.2">
      <c r="A6" s="625"/>
      <c r="B6" s="316" t="s">
        <v>21</v>
      </c>
      <c r="C6" s="194">
        <v>100</v>
      </c>
      <c r="D6" s="195">
        <f t="shared" ref="D6:S6" si="0">IF($C5=0,0%,(D5/$C5*100))</f>
        <v>100</v>
      </c>
      <c r="E6" s="195">
        <f t="shared" si="0"/>
        <v>0</v>
      </c>
      <c r="F6" s="196">
        <f t="shared" si="0"/>
        <v>0</v>
      </c>
      <c r="G6" s="197">
        <f t="shared" si="0"/>
        <v>0</v>
      </c>
      <c r="H6" s="198">
        <f t="shared" si="0"/>
        <v>0</v>
      </c>
      <c r="I6" s="199">
        <f t="shared" si="0"/>
        <v>0</v>
      </c>
      <c r="J6" s="199">
        <f t="shared" si="0"/>
        <v>0</v>
      </c>
      <c r="K6" s="199">
        <f t="shared" si="0"/>
        <v>0</v>
      </c>
      <c r="L6" s="199">
        <f t="shared" si="0"/>
        <v>0</v>
      </c>
      <c r="M6" s="199">
        <f t="shared" si="0"/>
        <v>0</v>
      </c>
      <c r="N6" s="199">
        <f t="shared" si="0"/>
        <v>0</v>
      </c>
      <c r="O6" s="199">
        <f t="shared" si="0"/>
        <v>0</v>
      </c>
      <c r="P6" s="199">
        <f t="shared" si="0"/>
        <v>0</v>
      </c>
      <c r="Q6" s="199">
        <f t="shared" si="0"/>
        <v>0</v>
      </c>
      <c r="R6" s="199">
        <f t="shared" si="0"/>
        <v>0</v>
      </c>
      <c r="S6" s="200">
        <f t="shared" si="0"/>
        <v>0</v>
      </c>
    </row>
    <row r="7" spans="1:19" ht="18" customHeight="1" x14ac:dyDescent="0.2">
      <c r="A7" s="619" t="s">
        <v>231</v>
      </c>
      <c r="B7" s="317" t="s">
        <v>20</v>
      </c>
      <c r="C7" s="24">
        <v>2</v>
      </c>
      <c r="D7" s="24">
        <v>2</v>
      </c>
      <c r="E7" s="24"/>
      <c r="F7" s="54"/>
      <c r="G7" s="129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9"/>
    </row>
    <row r="8" spans="1:19" ht="18" customHeight="1" thickBot="1" x14ac:dyDescent="0.25">
      <c r="A8" s="619"/>
      <c r="B8" s="316" t="s">
        <v>21</v>
      </c>
      <c r="C8" s="187">
        <v>100</v>
      </c>
      <c r="D8" s="188">
        <f t="shared" ref="D8:S8" si="1">IF($C7=0,0%,(D7/$C7*100))</f>
        <v>100</v>
      </c>
      <c r="E8" s="188">
        <f t="shared" si="1"/>
        <v>0</v>
      </c>
      <c r="F8" s="189">
        <f t="shared" si="1"/>
        <v>0</v>
      </c>
      <c r="G8" s="190">
        <f t="shared" si="1"/>
        <v>0</v>
      </c>
      <c r="H8" s="191">
        <f t="shared" si="1"/>
        <v>0</v>
      </c>
      <c r="I8" s="192">
        <f t="shared" si="1"/>
        <v>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2">
        <f t="shared" si="1"/>
        <v>0</v>
      </c>
      <c r="R8" s="192">
        <f t="shared" si="1"/>
        <v>0</v>
      </c>
      <c r="S8" s="193">
        <f t="shared" si="1"/>
        <v>0</v>
      </c>
    </row>
    <row r="9" spans="1:19" ht="27" customHeight="1" thickBot="1" x14ac:dyDescent="0.25">
      <c r="A9" s="628" t="s">
        <v>174</v>
      </c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30"/>
    </row>
    <row r="10" spans="1:19" s="1" customFormat="1" ht="18" customHeight="1" thickBot="1" x14ac:dyDescent="0.25">
      <c r="A10" s="411" t="s">
        <v>29</v>
      </c>
      <c r="B10" s="306" t="s">
        <v>20</v>
      </c>
      <c r="C10" s="70">
        <v>0</v>
      </c>
      <c r="D10" s="87" t="s">
        <v>30</v>
      </c>
      <c r="E10" s="88" t="s">
        <v>30</v>
      </c>
      <c r="F10" s="89" t="s">
        <v>30</v>
      </c>
      <c r="G10" s="90" t="s">
        <v>30</v>
      </c>
      <c r="H10" s="87" t="s">
        <v>30</v>
      </c>
      <c r="I10" s="88" t="s">
        <v>30</v>
      </c>
      <c r="J10" s="88" t="s">
        <v>30</v>
      </c>
      <c r="K10" s="88" t="s">
        <v>30</v>
      </c>
      <c r="L10" s="88" t="s">
        <v>30</v>
      </c>
      <c r="M10" s="88" t="s">
        <v>30</v>
      </c>
      <c r="N10" s="88" t="s">
        <v>30</v>
      </c>
      <c r="O10" s="88" t="s">
        <v>30</v>
      </c>
      <c r="P10" s="88" t="s">
        <v>30</v>
      </c>
      <c r="Q10" s="88" t="s">
        <v>30</v>
      </c>
      <c r="R10" s="88" t="s">
        <v>30</v>
      </c>
      <c r="S10" s="91" t="s">
        <v>30</v>
      </c>
    </row>
    <row r="11" spans="1:19" s="1" customFormat="1" ht="18" customHeight="1" x14ac:dyDescent="0.2">
      <c r="A11" s="631" t="s">
        <v>170</v>
      </c>
      <c r="B11" s="375" t="s">
        <v>31</v>
      </c>
      <c r="C11" s="377"/>
      <c r="D11" s="377"/>
      <c r="E11" s="378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8"/>
    </row>
    <row r="12" spans="1:19" ht="18" customHeight="1" thickBot="1" x14ac:dyDescent="0.25">
      <c r="A12" s="632"/>
      <c r="B12" s="376" t="s">
        <v>21</v>
      </c>
      <c r="C12" s="374">
        <v>100</v>
      </c>
      <c r="D12" s="372">
        <f t="shared" ref="D12:S12" si="2">IF($C11=0,0%,(D11/$C11*100))</f>
        <v>0</v>
      </c>
      <c r="E12" s="373">
        <f t="shared" si="2"/>
        <v>0</v>
      </c>
      <c r="F12" s="372">
        <f t="shared" si="2"/>
        <v>0</v>
      </c>
      <c r="G12" s="372">
        <f t="shared" si="2"/>
        <v>0</v>
      </c>
      <c r="H12" s="372">
        <f t="shared" si="2"/>
        <v>0</v>
      </c>
      <c r="I12" s="372">
        <f t="shared" si="2"/>
        <v>0</v>
      </c>
      <c r="J12" s="372">
        <f t="shared" si="2"/>
        <v>0</v>
      </c>
      <c r="K12" s="372">
        <f t="shared" si="2"/>
        <v>0</v>
      </c>
      <c r="L12" s="372">
        <f t="shared" si="2"/>
        <v>0</v>
      </c>
      <c r="M12" s="372">
        <f t="shared" si="2"/>
        <v>0</v>
      </c>
      <c r="N12" s="372">
        <f t="shared" si="2"/>
        <v>0</v>
      </c>
      <c r="O12" s="372">
        <f t="shared" si="2"/>
        <v>0</v>
      </c>
      <c r="P12" s="372">
        <f t="shared" si="2"/>
        <v>0</v>
      </c>
      <c r="Q12" s="372">
        <f t="shared" si="2"/>
        <v>0</v>
      </c>
      <c r="R12" s="372">
        <f t="shared" si="2"/>
        <v>0</v>
      </c>
      <c r="S12" s="373">
        <f t="shared" si="2"/>
        <v>0</v>
      </c>
    </row>
    <row r="13" spans="1:19" ht="18" customHeight="1" x14ac:dyDescent="0.2">
      <c r="A13" s="631" t="s">
        <v>171</v>
      </c>
      <c r="B13" s="313" t="s">
        <v>20</v>
      </c>
      <c r="C13" s="24"/>
      <c r="D13" s="24"/>
      <c r="E13" s="24"/>
      <c r="F13" s="54"/>
      <c r="G13" s="129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9"/>
    </row>
    <row r="14" spans="1:19" ht="18" customHeight="1" thickBot="1" x14ac:dyDescent="0.25">
      <c r="A14" s="632"/>
      <c r="B14" s="312" t="s">
        <v>21</v>
      </c>
      <c r="C14" s="187">
        <v>100</v>
      </c>
      <c r="D14" s="188">
        <f t="shared" ref="D14:S14" si="3">IF($C13=0,0%,(D13/$C13*100))</f>
        <v>0</v>
      </c>
      <c r="E14" s="188">
        <f t="shared" si="3"/>
        <v>0</v>
      </c>
      <c r="F14" s="189">
        <f t="shared" si="3"/>
        <v>0</v>
      </c>
      <c r="G14" s="190">
        <f t="shared" si="3"/>
        <v>0</v>
      </c>
      <c r="H14" s="191">
        <f t="shared" si="3"/>
        <v>0</v>
      </c>
      <c r="I14" s="192">
        <f t="shared" si="3"/>
        <v>0</v>
      </c>
      <c r="J14" s="192">
        <f t="shared" si="3"/>
        <v>0</v>
      </c>
      <c r="K14" s="192">
        <f t="shared" si="3"/>
        <v>0</v>
      </c>
      <c r="L14" s="192">
        <f t="shared" si="3"/>
        <v>0</v>
      </c>
      <c r="M14" s="192">
        <f t="shared" si="3"/>
        <v>0</v>
      </c>
      <c r="N14" s="192">
        <f t="shared" si="3"/>
        <v>0</v>
      </c>
      <c r="O14" s="192">
        <f t="shared" si="3"/>
        <v>0</v>
      </c>
      <c r="P14" s="192">
        <f t="shared" si="3"/>
        <v>0</v>
      </c>
      <c r="Q14" s="192">
        <f t="shared" si="3"/>
        <v>0</v>
      </c>
      <c r="R14" s="192">
        <f t="shared" si="3"/>
        <v>0</v>
      </c>
      <c r="S14" s="193">
        <f t="shared" si="3"/>
        <v>0</v>
      </c>
    </row>
    <row r="15" spans="1:19" ht="18" customHeight="1" x14ac:dyDescent="0.2">
      <c r="A15" s="633" t="s">
        <v>103</v>
      </c>
      <c r="B15" s="311" t="s">
        <v>20</v>
      </c>
      <c r="C15" s="24"/>
      <c r="D15" s="24"/>
      <c r="E15" s="24"/>
      <c r="F15" s="54"/>
      <c r="G15" s="129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9"/>
    </row>
    <row r="16" spans="1:19" ht="18" customHeight="1" thickBot="1" x14ac:dyDescent="0.25">
      <c r="A16" s="634"/>
      <c r="B16" s="312" t="s">
        <v>21</v>
      </c>
      <c r="C16" s="187">
        <v>100</v>
      </c>
      <c r="D16" s="188">
        <f t="shared" ref="D16:S16" si="4">IF($C15=0,0%,(D15/$C15*100))</f>
        <v>0</v>
      </c>
      <c r="E16" s="188">
        <f t="shared" si="4"/>
        <v>0</v>
      </c>
      <c r="F16" s="189">
        <f t="shared" si="4"/>
        <v>0</v>
      </c>
      <c r="G16" s="190">
        <f t="shared" si="4"/>
        <v>0</v>
      </c>
      <c r="H16" s="191">
        <f t="shared" si="4"/>
        <v>0</v>
      </c>
      <c r="I16" s="192">
        <f t="shared" si="4"/>
        <v>0</v>
      </c>
      <c r="J16" s="192">
        <f t="shared" si="4"/>
        <v>0</v>
      </c>
      <c r="K16" s="192">
        <f t="shared" si="4"/>
        <v>0</v>
      </c>
      <c r="L16" s="192">
        <f t="shared" si="4"/>
        <v>0</v>
      </c>
      <c r="M16" s="192">
        <f t="shared" si="4"/>
        <v>0</v>
      </c>
      <c r="N16" s="192">
        <f t="shared" si="4"/>
        <v>0</v>
      </c>
      <c r="O16" s="192">
        <f t="shared" si="4"/>
        <v>0</v>
      </c>
      <c r="P16" s="192">
        <f t="shared" si="4"/>
        <v>0</v>
      </c>
      <c r="Q16" s="192">
        <f t="shared" si="4"/>
        <v>0</v>
      </c>
      <c r="R16" s="192">
        <f t="shared" si="4"/>
        <v>0</v>
      </c>
      <c r="S16" s="193">
        <f t="shared" si="4"/>
        <v>0</v>
      </c>
    </row>
    <row r="17" spans="1:19" ht="18" customHeight="1" x14ac:dyDescent="0.2">
      <c r="A17" s="635" t="s">
        <v>172</v>
      </c>
      <c r="B17" s="311" t="s">
        <v>20</v>
      </c>
      <c r="C17" s="24"/>
      <c r="D17" s="24"/>
      <c r="E17" s="24"/>
      <c r="F17" s="54"/>
      <c r="G17" s="129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9"/>
    </row>
    <row r="18" spans="1:19" ht="18" customHeight="1" thickBot="1" x14ac:dyDescent="0.25">
      <c r="A18" s="636"/>
      <c r="B18" s="312" t="s">
        <v>21</v>
      </c>
      <c r="C18" s="187">
        <v>100</v>
      </c>
      <c r="D18" s="188">
        <f t="shared" ref="D18:S18" si="5">IF($C17=0,0%,(D17/$C17*100))</f>
        <v>0</v>
      </c>
      <c r="E18" s="188">
        <f t="shared" si="5"/>
        <v>0</v>
      </c>
      <c r="F18" s="189">
        <f t="shared" si="5"/>
        <v>0</v>
      </c>
      <c r="G18" s="190">
        <f t="shared" si="5"/>
        <v>0</v>
      </c>
      <c r="H18" s="191">
        <f t="shared" si="5"/>
        <v>0</v>
      </c>
      <c r="I18" s="192">
        <f t="shared" si="5"/>
        <v>0</v>
      </c>
      <c r="J18" s="192">
        <f t="shared" si="5"/>
        <v>0</v>
      </c>
      <c r="K18" s="192">
        <f t="shared" si="5"/>
        <v>0</v>
      </c>
      <c r="L18" s="192">
        <f t="shared" si="5"/>
        <v>0</v>
      </c>
      <c r="M18" s="192">
        <f t="shared" si="5"/>
        <v>0</v>
      </c>
      <c r="N18" s="192">
        <f t="shared" si="5"/>
        <v>0</v>
      </c>
      <c r="O18" s="192">
        <f t="shared" si="5"/>
        <v>0</v>
      </c>
      <c r="P18" s="192">
        <f t="shared" si="5"/>
        <v>0</v>
      </c>
      <c r="Q18" s="192">
        <f t="shared" si="5"/>
        <v>0</v>
      </c>
      <c r="R18" s="192">
        <f t="shared" si="5"/>
        <v>0</v>
      </c>
      <c r="S18" s="193">
        <f t="shared" si="5"/>
        <v>0</v>
      </c>
    </row>
    <row r="19" spans="1:19" ht="27" customHeight="1" thickBot="1" x14ac:dyDescent="0.25">
      <c r="A19" s="637" t="s">
        <v>173</v>
      </c>
      <c r="B19" s="638"/>
      <c r="C19" s="638"/>
      <c r="D19" s="638"/>
      <c r="E19" s="638"/>
      <c r="F19" s="638"/>
      <c r="G19" s="638"/>
      <c r="H19" s="638"/>
      <c r="I19" s="638"/>
      <c r="J19" s="638"/>
      <c r="K19" s="638"/>
      <c r="L19" s="638"/>
      <c r="M19" s="638"/>
      <c r="N19" s="638"/>
      <c r="O19" s="638"/>
      <c r="P19" s="638"/>
      <c r="Q19" s="638"/>
      <c r="R19" s="638"/>
      <c r="S19" s="639"/>
    </row>
    <row r="20" spans="1:19" s="1" customFormat="1" ht="18" customHeight="1" thickBot="1" x14ac:dyDescent="0.25">
      <c r="A20" s="408" t="s">
        <v>29</v>
      </c>
      <c r="B20" s="314" t="s">
        <v>20</v>
      </c>
      <c r="C20" s="30">
        <v>0</v>
      </c>
      <c r="D20" s="92" t="s">
        <v>30</v>
      </c>
      <c r="E20" s="92" t="s">
        <v>30</v>
      </c>
      <c r="F20" s="92" t="s">
        <v>30</v>
      </c>
      <c r="G20" s="92" t="s">
        <v>30</v>
      </c>
      <c r="H20" s="92" t="s">
        <v>30</v>
      </c>
      <c r="I20" s="92" t="s">
        <v>30</v>
      </c>
      <c r="J20" s="92" t="s">
        <v>30</v>
      </c>
      <c r="K20" s="92" t="s">
        <v>30</v>
      </c>
      <c r="L20" s="92" t="s">
        <v>30</v>
      </c>
      <c r="M20" s="92" t="s">
        <v>30</v>
      </c>
      <c r="N20" s="92" t="s">
        <v>30</v>
      </c>
      <c r="O20" s="92" t="s">
        <v>30</v>
      </c>
      <c r="P20" s="92" t="s">
        <v>30</v>
      </c>
      <c r="Q20" s="92" t="s">
        <v>30</v>
      </c>
      <c r="R20" s="92" t="s">
        <v>30</v>
      </c>
      <c r="S20" s="93" t="s">
        <v>30</v>
      </c>
    </row>
    <row r="21" spans="1:19" ht="18" customHeight="1" x14ac:dyDescent="0.2">
      <c r="A21" s="631" t="s">
        <v>170</v>
      </c>
      <c r="B21" s="307" t="s">
        <v>20</v>
      </c>
      <c r="C21" s="24"/>
      <c r="D21" s="24"/>
      <c r="E21" s="24"/>
      <c r="F21" s="54"/>
      <c r="G21" s="129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9"/>
    </row>
    <row r="22" spans="1:19" ht="18" customHeight="1" thickBot="1" x14ac:dyDescent="0.25">
      <c r="A22" s="632"/>
      <c r="B22" s="308" t="s">
        <v>21</v>
      </c>
      <c r="C22" s="187">
        <v>100</v>
      </c>
      <c r="D22" s="188">
        <f t="shared" ref="D22:S22" si="6">IF($C21=0,0%,(D21/$C21*100))</f>
        <v>0</v>
      </c>
      <c r="E22" s="188">
        <f t="shared" si="6"/>
        <v>0</v>
      </c>
      <c r="F22" s="189">
        <f t="shared" si="6"/>
        <v>0</v>
      </c>
      <c r="G22" s="190">
        <f t="shared" si="6"/>
        <v>0</v>
      </c>
      <c r="H22" s="191">
        <f t="shared" si="6"/>
        <v>0</v>
      </c>
      <c r="I22" s="192">
        <f t="shared" si="6"/>
        <v>0</v>
      </c>
      <c r="J22" s="192">
        <f t="shared" si="6"/>
        <v>0</v>
      </c>
      <c r="K22" s="192">
        <f t="shared" si="6"/>
        <v>0</v>
      </c>
      <c r="L22" s="192">
        <f t="shared" si="6"/>
        <v>0</v>
      </c>
      <c r="M22" s="192">
        <f t="shared" si="6"/>
        <v>0</v>
      </c>
      <c r="N22" s="192">
        <f t="shared" si="6"/>
        <v>0</v>
      </c>
      <c r="O22" s="192">
        <f t="shared" si="6"/>
        <v>0</v>
      </c>
      <c r="P22" s="192">
        <f t="shared" si="6"/>
        <v>0</v>
      </c>
      <c r="Q22" s="192">
        <f t="shared" si="6"/>
        <v>0</v>
      </c>
      <c r="R22" s="192">
        <f t="shared" si="6"/>
        <v>0</v>
      </c>
      <c r="S22" s="193">
        <f t="shared" si="6"/>
        <v>0</v>
      </c>
    </row>
    <row r="23" spans="1:19" ht="18" customHeight="1" x14ac:dyDescent="0.2">
      <c r="A23" s="631" t="s">
        <v>171</v>
      </c>
      <c r="B23" s="309" t="s">
        <v>31</v>
      </c>
      <c r="C23" s="24"/>
      <c r="D23" s="24"/>
      <c r="E23" s="24"/>
      <c r="F23" s="54"/>
      <c r="G23" s="129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9"/>
    </row>
    <row r="24" spans="1:19" ht="18" customHeight="1" thickBot="1" x14ac:dyDescent="0.25">
      <c r="A24" s="632"/>
      <c r="B24" s="310" t="s">
        <v>21</v>
      </c>
      <c r="C24" s="187">
        <v>100</v>
      </c>
      <c r="D24" s="188">
        <f t="shared" ref="D24:S24" si="7">IF($C23=0,0%,(D23/$C23*100))</f>
        <v>0</v>
      </c>
      <c r="E24" s="188">
        <f t="shared" si="7"/>
        <v>0</v>
      </c>
      <c r="F24" s="189">
        <f t="shared" si="7"/>
        <v>0</v>
      </c>
      <c r="G24" s="190">
        <f t="shared" si="7"/>
        <v>0</v>
      </c>
      <c r="H24" s="191">
        <f t="shared" si="7"/>
        <v>0</v>
      </c>
      <c r="I24" s="192">
        <f t="shared" si="7"/>
        <v>0</v>
      </c>
      <c r="J24" s="192">
        <f t="shared" si="7"/>
        <v>0</v>
      </c>
      <c r="K24" s="192">
        <f t="shared" si="7"/>
        <v>0</v>
      </c>
      <c r="L24" s="192">
        <f t="shared" si="7"/>
        <v>0</v>
      </c>
      <c r="M24" s="192">
        <f t="shared" si="7"/>
        <v>0</v>
      </c>
      <c r="N24" s="192">
        <f t="shared" si="7"/>
        <v>0</v>
      </c>
      <c r="O24" s="192">
        <f t="shared" si="7"/>
        <v>0</v>
      </c>
      <c r="P24" s="192">
        <f t="shared" si="7"/>
        <v>0</v>
      </c>
      <c r="Q24" s="192">
        <f t="shared" si="7"/>
        <v>0</v>
      </c>
      <c r="R24" s="192">
        <f t="shared" si="7"/>
        <v>0</v>
      </c>
      <c r="S24" s="193">
        <f t="shared" si="7"/>
        <v>0</v>
      </c>
    </row>
    <row r="25" spans="1:19" ht="18" customHeight="1" x14ac:dyDescent="0.2">
      <c r="A25" s="633" t="s">
        <v>103</v>
      </c>
      <c r="B25" s="311" t="s">
        <v>20</v>
      </c>
      <c r="C25" s="24"/>
      <c r="D25" s="24"/>
      <c r="E25" s="24"/>
      <c r="F25" s="54"/>
      <c r="G25" s="129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9"/>
    </row>
    <row r="26" spans="1:19" ht="18" customHeight="1" thickBot="1" x14ac:dyDescent="0.25">
      <c r="A26" s="634"/>
      <c r="B26" s="312" t="s">
        <v>21</v>
      </c>
      <c r="C26" s="187">
        <v>100</v>
      </c>
      <c r="D26" s="188">
        <f t="shared" ref="D26:S26" si="8">IF($C25=0,0%,(D25/$C25*100))</f>
        <v>0</v>
      </c>
      <c r="E26" s="188">
        <f t="shared" si="8"/>
        <v>0</v>
      </c>
      <c r="F26" s="189">
        <f t="shared" si="8"/>
        <v>0</v>
      </c>
      <c r="G26" s="190">
        <f t="shared" si="8"/>
        <v>0</v>
      </c>
      <c r="H26" s="191">
        <f t="shared" si="8"/>
        <v>0</v>
      </c>
      <c r="I26" s="192">
        <f t="shared" si="8"/>
        <v>0</v>
      </c>
      <c r="J26" s="192">
        <f t="shared" si="8"/>
        <v>0</v>
      </c>
      <c r="K26" s="192">
        <f t="shared" si="8"/>
        <v>0</v>
      </c>
      <c r="L26" s="192">
        <f t="shared" si="8"/>
        <v>0</v>
      </c>
      <c r="M26" s="192">
        <f t="shared" si="8"/>
        <v>0</v>
      </c>
      <c r="N26" s="192">
        <f t="shared" si="8"/>
        <v>0</v>
      </c>
      <c r="O26" s="192">
        <f t="shared" si="8"/>
        <v>0</v>
      </c>
      <c r="P26" s="192">
        <f t="shared" si="8"/>
        <v>0</v>
      </c>
      <c r="Q26" s="192">
        <f t="shared" si="8"/>
        <v>0</v>
      </c>
      <c r="R26" s="192">
        <f t="shared" si="8"/>
        <v>0</v>
      </c>
      <c r="S26" s="193">
        <f t="shared" si="8"/>
        <v>0</v>
      </c>
    </row>
    <row r="27" spans="1:19" ht="18" customHeight="1" x14ac:dyDescent="0.2">
      <c r="A27" s="635" t="s">
        <v>172</v>
      </c>
      <c r="B27" s="311" t="s">
        <v>20</v>
      </c>
      <c r="C27" s="24"/>
      <c r="D27" s="24"/>
      <c r="E27" s="24"/>
      <c r="F27" s="54"/>
      <c r="G27" s="129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9"/>
    </row>
    <row r="28" spans="1:19" ht="18" customHeight="1" thickBot="1" x14ac:dyDescent="0.25">
      <c r="A28" s="636"/>
      <c r="B28" s="312" t="s">
        <v>21</v>
      </c>
      <c r="C28" s="187">
        <v>100</v>
      </c>
      <c r="D28" s="188">
        <f t="shared" ref="D28:S28" si="9">IF($C27=0,0%,(D27/$C27*100))</f>
        <v>0</v>
      </c>
      <c r="E28" s="188">
        <f t="shared" si="9"/>
        <v>0</v>
      </c>
      <c r="F28" s="189">
        <f t="shared" si="9"/>
        <v>0</v>
      </c>
      <c r="G28" s="190">
        <f t="shared" si="9"/>
        <v>0</v>
      </c>
      <c r="H28" s="191">
        <f t="shared" si="9"/>
        <v>0</v>
      </c>
      <c r="I28" s="192">
        <f t="shared" si="9"/>
        <v>0</v>
      </c>
      <c r="J28" s="192">
        <f t="shared" si="9"/>
        <v>0</v>
      </c>
      <c r="K28" s="192">
        <f t="shared" si="9"/>
        <v>0</v>
      </c>
      <c r="L28" s="192">
        <f t="shared" si="9"/>
        <v>0</v>
      </c>
      <c r="M28" s="192">
        <f t="shared" si="9"/>
        <v>0</v>
      </c>
      <c r="N28" s="192">
        <f t="shared" si="9"/>
        <v>0</v>
      </c>
      <c r="O28" s="192">
        <f t="shared" si="9"/>
        <v>0</v>
      </c>
      <c r="P28" s="192">
        <f t="shared" si="9"/>
        <v>0</v>
      </c>
      <c r="Q28" s="192">
        <f t="shared" si="9"/>
        <v>0</v>
      </c>
      <c r="R28" s="192">
        <f t="shared" si="9"/>
        <v>0</v>
      </c>
      <c r="S28" s="193">
        <f t="shared" si="9"/>
        <v>0</v>
      </c>
    </row>
  </sheetData>
  <mergeCells count="15">
    <mergeCell ref="A27:A28"/>
    <mergeCell ref="A9:S9"/>
    <mergeCell ref="A11:A12"/>
    <mergeCell ref="A13:A14"/>
    <mergeCell ref="A15:A16"/>
    <mergeCell ref="A17:A18"/>
    <mergeCell ref="A19:S19"/>
    <mergeCell ref="A21:A22"/>
    <mergeCell ref="A23:A24"/>
    <mergeCell ref="A25:A26"/>
    <mergeCell ref="A1:S2"/>
    <mergeCell ref="A3:B3"/>
    <mergeCell ref="H4:S4"/>
    <mergeCell ref="A5:A6"/>
    <mergeCell ref="A7:A8"/>
  </mergeCells>
  <printOptions horizontalCentered="1"/>
  <pageMargins left="0.25" right="0.25" top="0.25" bottom="0.25" header="0" footer="0.5"/>
  <pageSetup scale="5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S28"/>
  <sheetViews>
    <sheetView zoomScaleNormal="100" zoomScaleSheetLayoutView="100" workbookViewId="0">
      <selection sqref="A1:S2"/>
    </sheetView>
  </sheetViews>
  <sheetFormatPr defaultColWidth="8.85546875" defaultRowHeight="12.75" x14ac:dyDescent="0.2"/>
  <cols>
    <col min="1" max="1" width="20.7109375" style="3" customWidth="1"/>
    <col min="2" max="2" width="4" style="16" customWidth="1"/>
    <col min="3" max="3" width="6.42578125" style="3" customWidth="1"/>
    <col min="4" max="4" width="8.7109375" style="3" customWidth="1"/>
    <col min="5" max="5" width="10.7109375" style="3" customWidth="1"/>
    <col min="6" max="6" width="10" style="3" customWidth="1"/>
    <col min="7" max="7" width="9.85546875" style="3" customWidth="1"/>
    <col min="8" max="8" width="13.140625" style="3" customWidth="1"/>
    <col min="9" max="9" width="9.7109375" style="3" customWidth="1"/>
    <col min="10" max="10" width="10.42578125" style="3" customWidth="1"/>
    <col min="11" max="11" width="11" style="3" customWidth="1"/>
    <col min="12" max="13" width="10.5703125" style="3" customWidth="1"/>
    <col min="14" max="14" width="11" style="3" customWidth="1"/>
    <col min="15" max="15" width="8.85546875" style="3" customWidth="1"/>
    <col min="16" max="16" width="10" style="3" customWidth="1"/>
    <col min="17" max="17" width="9.7109375" style="3" customWidth="1"/>
    <col min="18" max="18" width="10.42578125" style="3" customWidth="1"/>
    <col min="19" max="19" width="12.5703125" style="3" customWidth="1"/>
  </cols>
  <sheetData>
    <row r="1" spans="1:19" ht="18" customHeight="1" thickTop="1" x14ac:dyDescent="0.2">
      <c r="A1" s="620" t="s">
        <v>233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62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622" t="s">
        <v>67</v>
      </c>
      <c r="B3" s="623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6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212" t="s">
        <v>17</v>
      </c>
    </row>
    <row r="4" spans="1:19" s="1" customFormat="1" ht="18" customHeight="1" thickTop="1" thickBot="1" x14ac:dyDescent="0.25">
      <c r="A4" s="37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ht="18" customHeight="1" thickTop="1" x14ac:dyDescent="0.2">
      <c r="A5" s="624" t="s">
        <v>217</v>
      </c>
      <c r="B5" s="315" t="s">
        <v>20</v>
      </c>
      <c r="C5" s="398">
        <v>9</v>
      </c>
      <c r="D5" s="398">
        <v>8</v>
      </c>
      <c r="E5" s="398">
        <v>1</v>
      </c>
      <c r="F5" s="399"/>
      <c r="G5" s="400"/>
      <c r="H5" s="401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402"/>
    </row>
    <row r="6" spans="1:19" ht="18" customHeight="1" x14ac:dyDescent="0.2">
      <c r="A6" s="625"/>
      <c r="B6" s="316" t="s">
        <v>21</v>
      </c>
      <c r="C6" s="194">
        <v>100</v>
      </c>
      <c r="D6" s="195">
        <f t="shared" ref="D6:S6" si="0">IF($C5=0,0%,(D5/$C5*100))</f>
        <v>88.888888888888886</v>
      </c>
      <c r="E6" s="195">
        <f t="shared" si="0"/>
        <v>11.111111111111111</v>
      </c>
      <c r="F6" s="196">
        <f t="shared" si="0"/>
        <v>0</v>
      </c>
      <c r="G6" s="197">
        <f t="shared" si="0"/>
        <v>0</v>
      </c>
      <c r="H6" s="198">
        <f t="shared" si="0"/>
        <v>0</v>
      </c>
      <c r="I6" s="199">
        <f t="shared" si="0"/>
        <v>0</v>
      </c>
      <c r="J6" s="199">
        <f t="shared" si="0"/>
        <v>0</v>
      </c>
      <c r="K6" s="199">
        <f t="shared" si="0"/>
        <v>0</v>
      </c>
      <c r="L6" s="199">
        <f t="shared" si="0"/>
        <v>0</v>
      </c>
      <c r="M6" s="199">
        <f t="shared" si="0"/>
        <v>0</v>
      </c>
      <c r="N6" s="199">
        <f t="shared" si="0"/>
        <v>0</v>
      </c>
      <c r="O6" s="199">
        <f t="shared" si="0"/>
        <v>0</v>
      </c>
      <c r="P6" s="199">
        <f t="shared" si="0"/>
        <v>0</v>
      </c>
      <c r="Q6" s="199">
        <f t="shared" si="0"/>
        <v>0</v>
      </c>
      <c r="R6" s="199">
        <f t="shared" si="0"/>
        <v>0</v>
      </c>
      <c r="S6" s="200">
        <f t="shared" si="0"/>
        <v>0</v>
      </c>
    </row>
    <row r="7" spans="1:19" ht="18" customHeight="1" x14ac:dyDescent="0.2">
      <c r="A7" s="619" t="s">
        <v>231</v>
      </c>
      <c r="B7" s="317" t="s">
        <v>20</v>
      </c>
      <c r="C7" s="24">
        <v>9</v>
      </c>
      <c r="D7" s="24">
        <v>8</v>
      </c>
      <c r="E7" s="24">
        <v>1</v>
      </c>
      <c r="F7" s="54"/>
      <c r="G7" s="129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9"/>
    </row>
    <row r="8" spans="1:19" ht="18" customHeight="1" thickBot="1" x14ac:dyDescent="0.25">
      <c r="A8" s="619"/>
      <c r="B8" s="316" t="s">
        <v>21</v>
      </c>
      <c r="C8" s="187">
        <v>100</v>
      </c>
      <c r="D8" s="188">
        <f t="shared" ref="D8:S8" si="1">IF($C7=0,0%,(D7/$C7*100))</f>
        <v>88.888888888888886</v>
      </c>
      <c r="E8" s="188">
        <f t="shared" si="1"/>
        <v>11.111111111111111</v>
      </c>
      <c r="F8" s="189">
        <f t="shared" si="1"/>
        <v>0</v>
      </c>
      <c r="G8" s="190">
        <f t="shared" si="1"/>
        <v>0</v>
      </c>
      <c r="H8" s="191">
        <f t="shared" si="1"/>
        <v>0</v>
      </c>
      <c r="I8" s="192">
        <f t="shared" si="1"/>
        <v>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2">
        <f t="shared" si="1"/>
        <v>0</v>
      </c>
      <c r="R8" s="192">
        <f t="shared" si="1"/>
        <v>0</v>
      </c>
      <c r="S8" s="193">
        <f t="shared" si="1"/>
        <v>0</v>
      </c>
    </row>
    <row r="9" spans="1:19" ht="27" customHeight="1" thickBot="1" x14ac:dyDescent="0.25">
      <c r="A9" s="628" t="s">
        <v>174</v>
      </c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30"/>
    </row>
    <row r="10" spans="1:19" s="1" customFormat="1" ht="18" customHeight="1" thickBot="1" x14ac:dyDescent="0.25">
      <c r="A10" s="411" t="s">
        <v>29</v>
      </c>
      <c r="B10" s="306" t="s">
        <v>20</v>
      </c>
      <c r="C10" s="70">
        <v>0</v>
      </c>
      <c r="D10" s="87" t="s">
        <v>30</v>
      </c>
      <c r="E10" s="88" t="s">
        <v>30</v>
      </c>
      <c r="F10" s="89" t="s">
        <v>30</v>
      </c>
      <c r="G10" s="90" t="s">
        <v>30</v>
      </c>
      <c r="H10" s="87" t="s">
        <v>30</v>
      </c>
      <c r="I10" s="88" t="s">
        <v>30</v>
      </c>
      <c r="J10" s="88" t="s">
        <v>30</v>
      </c>
      <c r="K10" s="88" t="s">
        <v>30</v>
      </c>
      <c r="L10" s="88" t="s">
        <v>30</v>
      </c>
      <c r="M10" s="88" t="s">
        <v>30</v>
      </c>
      <c r="N10" s="88" t="s">
        <v>30</v>
      </c>
      <c r="O10" s="88" t="s">
        <v>30</v>
      </c>
      <c r="P10" s="88" t="s">
        <v>30</v>
      </c>
      <c r="Q10" s="88" t="s">
        <v>30</v>
      </c>
      <c r="R10" s="88" t="s">
        <v>30</v>
      </c>
      <c r="S10" s="91" t="s">
        <v>30</v>
      </c>
    </row>
    <row r="11" spans="1:19" s="1" customFormat="1" ht="18" customHeight="1" x14ac:dyDescent="0.2">
      <c r="A11" s="631" t="s">
        <v>170</v>
      </c>
      <c r="B11" s="375" t="s">
        <v>31</v>
      </c>
      <c r="C11" s="377"/>
      <c r="D11" s="377"/>
      <c r="E11" s="378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8"/>
    </row>
    <row r="12" spans="1:19" ht="18" customHeight="1" thickBot="1" x14ac:dyDescent="0.25">
      <c r="A12" s="632"/>
      <c r="B12" s="376" t="s">
        <v>21</v>
      </c>
      <c r="C12" s="374">
        <v>100</v>
      </c>
      <c r="D12" s="372">
        <f t="shared" ref="D12:S12" si="2">IF($C11=0,0%,(D11/$C11*100))</f>
        <v>0</v>
      </c>
      <c r="E12" s="373">
        <f t="shared" si="2"/>
        <v>0</v>
      </c>
      <c r="F12" s="372">
        <f t="shared" si="2"/>
        <v>0</v>
      </c>
      <c r="G12" s="372">
        <f t="shared" si="2"/>
        <v>0</v>
      </c>
      <c r="H12" s="372">
        <f t="shared" si="2"/>
        <v>0</v>
      </c>
      <c r="I12" s="372">
        <f t="shared" si="2"/>
        <v>0</v>
      </c>
      <c r="J12" s="372">
        <f t="shared" si="2"/>
        <v>0</v>
      </c>
      <c r="K12" s="372">
        <f t="shared" si="2"/>
        <v>0</v>
      </c>
      <c r="L12" s="372">
        <f t="shared" si="2"/>
        <v>0</v>
      </c>
      <c r="M12" s="372">
        <f t="shared" si="2"/>
        <v>0</v>
      </c>
      <c r="N12" s="372">
        <f t="shared" si="2"/>
        <v>0</v>
      </c>
      <c r="O12" s="372">
        <f t="shared" si="2"/>
        <v>0</v>
      </c>
      <c r="P12" s="372">
        <f t="shared" si="2"/>
        <v>0</v>
      </c>
      <c r="Q12" s="372">
        <f t="shared" si="2"/>
        <v>0</v>
      </c>
      <c r="R12" s="372">
        <f t="shared" si="2"/>
        <v>0</v>
      </c>
      <c r="S12" s="373">
        <f t="shared" si="2"/>
        <v>0</v>
      </c>
    </row>
    <row r="13" spans="1:19" ht="18" customHeight="1" x14ac:dyDescent="0.2">
      <c r="A13" s="631" t="s">
        <v>171</v>
      </c>
      <c r="B13" s="313" t="s">
        <v>20</v>
      </c>
      <c r="C13" s="24"/>
      <c r="D13" s="24"/>
      <c r="E13" s="24"/>
      <c r="F13" s="54"/>
      <c r="G13" s="129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9"/>
    </row>
    <row r="14" spans="1:19" ht="18" customHeight="1" thickBot="1" x14ac:dyDescent="0.25">
      <c r="A14" s="632"/>
      <c r="B14" s="312" t="s">
        <v>21</v>
      </c>
      <c r="C14" s="187">
        <v>100</v>
      </c>
      <c r="D14" s="188">
        <f t="shared" ref="D14:S14" si="3">IF($C13=0,0%,(D13/$C13*100))</f>
        <v>0</v>
      </c>
      <c r="E14" s="188">
        <f t="shared" si="3"/>
        <v>0</v>
      </c>
      <c r="F14" s="189">
        <f t="shared" si="3"/>
        <v>0</v>
      </c>
      <c r="G14" s="190">
        <f t="shared" si="3"/>
        <v>0</v>
      </c>
      <c r="H14" s="191">
        <f t="shared" si="3"/>
        <v>0</v>
      </c>
      <c r="I14" s="192">
        <f t="shared" si="3"/>
        <v>0</v>
      </c>
      <c r="J14" s="192">
        <f t="shared" si="3"/>
        <v>0</v>
      </c>
      <c r="K14" s="192">
        <f t="shared" si="3"/>
        <v>0</v>
      </c>
      <c r="L14" s="192">
        <f t="shared" si="3"/>
        <v>0</v>
      </c>
      <c r="M14" s="192">
        <f t="shared" si="3"/>
        <v>0</v>
      </c>
      <c r="N14" s="192">
        <f t="shared" si="3"/>
        <v>0</v>
      </c>
      <c r="O14" s="192">
        <f t="shared" si="3"/>
        <v>0</v>
      </c>
      <c r="P14" s="192">
        <f t="shared" si="3"/>
        <v>0</v>
      </c>
      <c r="Q14" s="192">
        <f t="shared" si="3"/>
        <v>0</v>
      </c>
      <c r="R14" s="192">
        <f t="shared" si="3"/>
        <v>0</v>
      </c>
      <c r="S14" s="193">
        <f t="shared" si="3"/>
        <v>0</v>
      </c>
    </row>
    <row r="15" spans="1:19" ht="18" customHeight="1" x14ac:dyDescent="0.2">
      <c r="A15" s="633" t="s">
        <v>103</v>
      </c>
      <c r="B15" s="311" t="s">
        <v>20</v>
      </c>
      <c r="C15" s="24"/>
      <c r="D15" s="24"/>
      <c r="E15" s="24"/>
      <c r="F15" s="54"/>
      <c r="G15" s="129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9"/>
    </row>
    <row r="16" spans="1:19" ht="18" customHeight="1" thickBot="1" x14ac:dyDescent="0.25">
      <c r="A16" s="634"/>
      <c r="B16" s="312" t="s">
        <v>21</v>
      </c>
      <c r="C16" s="187">
        <v>100</v>
      </c>
      <c r="D16" s="188">
        <f t="shared" ref="D16:S16" si="4">IF($C15=0,0%,(D15/$C15*100))</f>
        <v>0</v>
      </c>
      <c r="E16" s="188">
        <f t="shared" si="4"/>
        <v>0</v>
      </c>
      <c r="F16" s="189">
        <f t="shared" si="4"/>
        <v>0</v>
      </c>
      <c r="G16" s="190">
        <f t="shared" si="4"/>
        <v>0</v>
      </c>
      <c r="H16" s="191">
        <f t="shared" si="4"/>
        <v>0</v>
      </c>
      <c r="I16" s="192">
        <f t="shared" si="4"/>
        <v>0</v>
      </c>
      <c r="J16" s="192">
        <f t="shared" si="4"/>
        <v>0</v>
      </c>
      <c r="K16" s="192">
        <f t="shared" si="4"/>
        <v>0</v>
      </c>
      <c r="L16" s="192">
        <f t="shared" si="4"/>
        <v>0</v>
      </c>
      <c r="M16" s="192">
        <f t="shared" si="4"/>
        <v>0</v>
      </c>
      <c r="N16" s="192">
        <f t="shared" si="4"/>
        <v>0</v>
      </c>
      <c r="O16" s="192">
        <f t="shared" si="4"/>
        <v>0</v>
      </c>
      <c r="P16" s="192">
        <f t="shared" si="4"/>
        <v>0</v>
      </c>
      <c r="Q16" s="192">
        <f t="shared" si="4"/>
        <v>0</v>
      </c>
      <c r="R16" s="192">
        <f t="shared" si="4"/>
        <v>0</v>
      </c>
      <c r="S16" s="193">
        <f t="shared" si="4"/>
        <v>0</v>
      </c>
    </row>
    <row r="17" spans="1:19" ht="18" customHeight="1" x14ac:dyDescent="0.2">
      <c r="A17" s="635" t="s">
        <v>172</v>
      </c>
      <c r="B17" s="311" t="s">
        <v>20</v>
      </c>
      <c r="C17" s="24"/>
      <c r="D17" s="24"/>
      <c r="E17" s="24"/>
      <c r="F17" s="54"/>
      <c r="G17" s="129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9"/>
    </row>
    <row r="18" spans="1:19" ht="18" customHeight="1" thickBot="1" x14ac:dyDescent="0.25">
      <c r="A18" s="636"/>
      <c r="B18" s="312" t="s">
        <v>21</v>
      </c>
      <c r="C18" s="187">
        <v>100</v>
      </c>
      <c r="D18" s="188">
        <f t="shared" ref="D18:S18" si="5">IF($C17=0,0%,(D17/$C17*100))</f>
        <v>0</v>
      </c>
      <c r="E18" s="188">
        <f t="shared" si="5"/>
        <v>0</v>
      </c>
      <c r="F18" s="189">
        <f t="shared" si="5"/>
        <v>0</v>
      </c>
      <c r="G18" s="190">
        <f t="shared" si="5"/>
        <v>0</v>
      </c>
      <c r="H18" s="191">
        <f t="shared" si="5"/>
        <v>0</v>
      </c>
      <c r="I18" s="192">
        <f t="shared" si="5"/>
        <v>0</v>
      </c>
      <c r="J18" s="192">
        <f t="shared" si="5"/>
        <v>0</v>
      </c>
      <c r="K18" s="192">
        <f t="shared" si="5"/>
        <v>0</v>
      </c>
      <c r="L18" s="192">
        <f t="shared" si="5"/>
        <v>0</v>
      </c>
      <c r="M18" s="192">
        <f t="shared" si="5"/>
        <v>0</v>
      </c>
      <c r="N18" s="192">
        <f t="shared" si="5"/>
        <v>0</v>
      </c>
      <c r="O18" s="192">
        <f t="shared" si="5"/>
        <v>0</v>
      </c>
      <c r="P18" s="192">
        <f t="shared" si="5"/>
        <v>0</v>
      </c>
      <c r="Q18" s="192">
        <f t="shared" si="5"/>
        <v>0</v>
      </c>
      <c r="R18" s="192">
        <f t="shared" si="5"/>
        <v>0</v>
      </c>
      <c r="S18" s="193">
        <f t="shared" si="5"/>
        <v>0</v>
      </c>
    </row>
    <row r="19" spans="1:19" ht="27" customHeight="1" thickBot="1" x14ac:dyDescent="0.25">
      <c r="A19" s="637" t="s">
        <v>173</v>
      </c>
      <c r="B19" s="638"/>
      <c r="C19" s="638"/>
      <c r="D19" s="638"/>
      <c r="E19" s="638"/>
      <c r="F19" s="638"/>
      <c r="G19" s="638"/>
      <c r="H19" s="638"/>
      <c r="I19" s="638"/>
      <c r="J19" s="638"/>
      <c r="K19" s="638"/>
      <c r="L19" s="638"/>
      <c r="M19" s="638"/>
      <c r="N19" s="638"/>
      <c r="O19" s="638"/>
      <c r="P19" s="638"/>
      <c r="Q19" s="638"/>
      <c r="R19" s="638"/>
      <c r="S19" s="639"/>
    </row>
    <row r="20" spans="1:19" s="1" customFormat="1" ht="18" customHeight="1" thickBot="1" x14ac:dyDescent="0.25">
      <c r="A20" s="408" t="s">
        <v>29</v>
      </c>
      <c r="B20" s="314" t="s">
        <v>20</v>
      </c>
      <c r="C20" s="30">
        <v>1</v>
      </c>
      <c r="D20" s="92" t="s">
        <v>30</v>
      </c>
      <c r="E20" s="92" t="s">
        <v>30</v>
      </c>
      <c r="F20" s="92" t="s">
        <v>30</v>
      </c>
      <c r="G20" s="92" t="s">
        <v>30</v>
      </c>
      <c r="H20" s="92" t="s">
        <v>30</v>
      </c>
      <c r="I20" s="92" t="s">
        <v>30</v>
      </c>
      <c r="J20" s="92" t="s">
        <v>30</v>
      </c>
      <c r="K20" s="92" t="s">
        <v>30</v>
      </c>
      <c r="L20" s="92" t="s">
        <v>30</v>
      </c>
      <c r="M20" s="92" t="s">
        <v>30</v>
      </c>
      <c r="N20" s="92" t="s">
        <v>30</v>
      </c>
      <c r="O20" s="92" t="s">
        <v>30</v>
      </c>
      <c r="P20" s="92" t="s">
        <v>30</v>
      </c>
      <c r="Q20" s="92" t="s">
        <v>30</v>
      </c>
      <c r="R20" s="92" t="s">
        <v>30</v>
      </c>
      <c r="S20" s="93" t="s">
        <v>30</v>
      </c>
    </row>
    <row r="21" spans="1:19" ht="18" customHeight="1" x14ac:dyDescent="0.2">
      <c r="A21" s="631" t="s">
        <v>170</v>
      </c>
      <c r="B21" s="307" t="s">
        <v>20</v>
      </c>
      <c r="C21" s="24">
        <v>104</v>
      </c>
      <c r="D21" s="24">
        <v>48</v>
      </c>
      <c r="E21" s="24">
        <v>56</v>
      </c>
      <c r="F21" s="54"/>
      <c r="G21" s="129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9"/>
    </row>
    <row r="22" spans="1:19" ht="18" customHeight="1" thickBot="1" x14ac:dyDescent="0.25">
      <c r="A22" s="632"/>
      <c r="B22" s="308" t="s">
        <v>21</v>
      </c>
      <c r="C22" s="187">
        <v>100</v>
      </c>
      <c r="D22" s="188">
        <f t="shared" ref="D22:S22" si="6">IF($C21=0,0%,(D21/$C21*100))</f>
        <v>46.153846153846153</v>
      </c>
      <c r="E22" s="188">
        <f t="shared" si="6"/>
        <v>53.846153846153847</v>
      </c>
      <c r="F22" s="189">
        <f t="shared" si="6"/>
        <v>0</v>
      </c>
      <c r="G22" s="190">
        <f t="shared" si="6"/>
        <v>0</v>
      </c>
      <c r="H22" s="191">
        <f t="shared" si="6"/>
        <v>0</v>
      </c>
      <c r="I22" s="192">
        <f t="shared" si="6"/>
        <v>0</v>
      </c>
      <c r="J22" s="192">
        <f t="shared" si="6"/>
        <v>0</v>
      </c>
      <c r="K22" s="192">
        <f t="shared" si="6"/>
        <v>0</v>
      </c>
      <c r="L22" s="192">
        <f t="shared" si="6"/>
        <v>0</v>
      </c>
      <c r="M22" s="192">
        <f t="shared" si="6"/>
        <v>0</v>
      </c>
      <c r="N22" s="192">
        <f t="shared" si="6"/>
        <v>0</v>
      </c>
      <c r="O22" s="192">
        <f t="shared" si="6"/>
        <v>0</v>
      </c>
      <c r="P22" s="192">
        <f t="shared" si="6"/>
        <v>0</v>
      </c>
      <c r="Q22" s="192">
        <f t="shared" si="6"/>
        <v>0</v>
      </c>
      <c r="R22" s="192">
        <f t="shared" si="6"/>
        <v>0</v>
      </c>
      <c r="S22" s="193">
        <f t="shared" si="6"/>
        <v>0</v>
      </c>
    </row>
    <row r="23" spans="1:19" ht="18" customHeight="1" x14ac:dyDescent="0.2">
      <c r="A23" s="631" t="s">
        <v>171</v>
      </c>
      <c r="B23" s="309" t="s">
        <v>31</v>
      </c>
      <c r="C23" s="24">
        <v>42</v>
      </c>
      <c r="D23" s="24">
        <v>23</v>
      </c>
      <c r="E23" s="24">
        <v>19</v>
      </c>
      <c r="F23" s="54"/>
      <c r="G23" s="129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9"/>
    </row>
    <row r="24" spans="1:19" ht="18" customHeight="1" thickBot="1" x14ac:dyDescent="0.25">
      <c r="A24" s="632"/>
      <c r="B24" s="310" t="s">
        <v>21</v>
      </c>
      <c r="C24" s="187">
        <v>100</v>
      </c>
      <c r="D24" s="188">
        <f t="shared" ref="D24:S24" si="7">IF($C23=0,0%,(D23/$C23*100))</f>
        <v>54.761904761904766</v>
      </c>
      <c r="E24" s="188">
        <f t="shared" si="7"/>
        <v>45.238095238095241</v>
      </c>
      <c r="F24" s="189">
        <f t="shared" si="7"/>
        <v>0</v>
      </c>
      <c r="G24" s="190">
        <f t="shared" si="7"/>
        <v>0</v>
      </c>
      <c r="H24" s="191">
        <f t="shared" si="7"/>
        <v>0</v>
      </c>
      <c r="I24" s="192">
        <f t="shared" si="7"/>
        <v>0</v>
      </c>
      <c r="J24" s="192">
        <f t="shared" si="7"/>
        <v>0</v>
      </c>
      <c r="K24" s="192">
        <f t="shared" si="7"/>
        <v>0</v>
      </c>
      <c r="L24" s="192">
        <f t="shared" si="7"/>
        <v>0</v>
      </c>
      <c r="M24" s="192">
        <f t="shared" si="7"/>
        <v>0</v>
      </c>
      <c r="N24" s="192">
        <f t="shared" si="7"/>
        <v>0</v>
      </c>
      <c r="O24" s="192">
        <f t="shared" si="7"/>
        <v>0</v>
      </c>
      <c r="P24" s="192">
        <f t="shared" si="7"/>
        <v>0</v>
      </c>
      <c r="Q24" s="192">
        <f t="shared" si="7"/>
        <v>0</v>
      </c>
      <c r="R24" s="192">
        <f t="shared" si="7"/>
        <v>0</v>
      </c>
      <c r="S24" s="193">
        <f t="shared" si="7"/>
        <v>0</v>
      </c>
    </row>
    <row r="25" spans="1:19" ht="18" customHeight="1" x14ac:dyDescent="0.2">
      <c r="A25" s="633" t="s">
        <v>103</v>
      </c>
      <c r="B25" s="311" t="s">
        <v>20</v>
      </c>
      <c r="C25" s="24">
        <v>6</v>
      </c>
      <c r="D25" s="24">
        <v>2</v>
      </c>
      <c r="E25" s="24">
        <v>4</v>
      </c>
      <c r="F25" s="54"/>
      <c r="G25" s="129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9"/>
    </row>
    <row r="26" spans="1:19" ht="18" customHeight="1" thickBot="1" x14ac:dyDescent="0.25">
      <c r="A26" s="634"/>
      <c r="B26" s="312" t="s">
        <v>21</v>
      </c>
      <c r="C26" s="187">
        <v>100</v>
      </c>
      <c r="D26" s="188">
        <f t="shared" ref="D26:S26" si="8">IF($C25=0,0%,(D25/$C25*100))</f>
        <v>33.333333333333329</v>
      </c>
      <c r="E26" s="188">
        <f t="shared" si="8"/>
        <v>66.666666666666657</v>
      </c>
      <c r="F26" s="189">
        <f t="shared" si="8"/>
        <v>0</v>
      </c>
      <c r="G26" s="190">
        <f t="shared" si="8"/>
        <v>0</v>
      </c>
      <c r="H26" s="191">
        <f t="shared" si="8"/>
        <v>0</v>
      </c>
      <c r="I26" s="192">
        <f t="shared" si="8"/>
        <v>0</v>
      </c>
      <c r="J26" s="192">
        <f t="shared" si="8"/>
        <v>0</v>
      </c>
      <c r="K26" s="192">
        <f t="shared" si="8"/>
        <v>0</v>
      </c>
      <c r="L26" s="192">
        <f t="shared" si="8"/>
        <v>0</v>
      </c>
      <c r="M26" s="192">
        <f t="shared" si="8"/>
        <v>0</v>
      </c>
      <c r="N26" s="192">
        <f t="shared" si="8"/>
        <v>0</v>
      </c>
      <c r="O26" s="192">
        <f t="shared" si="8"/>
        <v>0</v>
      </c>
      <c r="P26" s="192">
        <f t="shared" si="8"/>
        <v>0</v>
      </c>
      <c r="Q26" s="192">
        <f t="shared" si="8"/>
        <v>0</v>
      </c>
      <c r="R26" s="192">
        <f t="shared" si="8"/>
        <v>0</v>
      </c>
      <c r="S26" s="193">
        <f t="shared" si="8"/>
        <v>0</v>
      </c>
    </row>
    <row r="27" spans="1:19" ht="18" customHeight="1" x14ac:dyDescent="0.2">
      <c r="A27" s="635" t="s">
        <v>172</v>
      </c>
      <c r="B27" s="311" t="s">
        <v>20</v>
      </c>
      <c r="C27" s="24"/>
      <c r="D27" s="24"/>
      <c r="E27" s="24"/>
      <c r="F27" s="54"/>
      <c r="G27" s="129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9"/>
    </row>
    <row r="28" spans="1:19" ht="18" customHeight="1" thickBot="1" x14ac:dyDescent="0.25">
      <c r="A28" s="636"/>
      <c r="B28" s="312" t="s">
        <v>21</v>
      </c>
      <c r="C28" s="187">
        <v>100</v>
      </c>
      <c r="D28" s="188">
        <f t="shared" ref="D28:S28" si="9">IF($C27=0,0%,(D27/$C27*100))</f>
        <v>0</v>
      </c>
      <c r="E28" s="188">
        <f t="shared" si="9"/>
        <v>0</v>
      </c>
      <c r="F28" s="189">
        <f t="shared" si="9"/>
        <v>0</v>
      </c>
      <c r="G28" s="190">
        <f t="shared" si="9"/>
        <v>0</v>
      </c>
      <c r="H28" s="191">
        <f t="shared" si="9"/>
        <v>0</v>
      </c>
      <c r="I28" s="192">
        <f t="shared" si="9"/>
        <v>0</v>
      </c>
      <c r="J28" s="192">
        <f t="shared" si="9"/>
        <v>0</v>
      </c>
      <c r="K28" s="192">
        <f t="shared" si="9"/>
        <v>0</v>
      </c>
      <c r="L28" s="192">
        <f t="shared" si="9"/>
        <v>0</v>
      </c>
      <c r="M28" s="192">
        <f t="shared" si="9"/>
        <v>0</v>
      </c>
      <c r="N28" s="192">
        <f t="shared" si="9"/>
        <v>0</v>
      </c>
      <c r="O28" s="192">
        <f t="shared" si="9"/>
        <v>0</v>
      </c>
      <c r="P28" s="192">
        <f t="shared" si="9"/>
        <v>0</v>
      </c>
      <c r="Q28" s="192">
        <f t="shared" si="9"/>
        <v>0</v>
      </c>
      <c r="R28" s="192">
        <f t="shared" si="9"/>
        <v>0</v>
      </c>
      <c r="S28" s="193">
        <f t="shared" si="9"/>
        <v>0</v>
      </c>
    </row>
  </sheetData>
  <mergeCells count="15">
    <mergeCell ref="A27:A28"/>
    <mergeCell ref="A9:S9"/>
    <mergeCell ref="A11:A12"/>
    <mergeCell ref="A13:A14"/>
    <mergeCell ref="A15:A16"/>
    <mergeCell ref="A17:A18"/>
    <mergeCell ref="A19:S19"/>
    <mergeCell ref="A21:A22"/>
    <mergeCell ref="A23:A24"/>
    <mergeCell ref="A25:A26"/>
    <mergeCell ref="A1:S2"/>
    <mergeCell ref="A3:B3"/>
    <mergeCell ref="H4:S4"/>
    <mergeCell ref="A5:A6"/>
    <mergeCell ref="A7:A8"/>
  </mergeCells>
  <printOptions horizontalCentered="1"/>
  <pageMargins left="0.25" right="0.25" top="0.25" bottom="0.25" header="0" footer="0.5"/>
  <pageSetup scale="5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S28"/>
  <sheetViews>
    <sheetView zoomScaleNormal="100" zoomScaleSheetLayoutView="100" workbookViewId="0">
      <selection sqref="A1:S2"/>
    </sheetView>
  </sheetViews>
  <sheetFormatPr defaultColWidth="8.85546875" defaultRowHeight="12.75" x14ac:dyDescent="0.2"/>
  <cols>
    <col min="1" max="1" width="20.7109375" style="3" customWidth="1"/>
    <col min="2" max="2" width="4" style="16" customWidth="1"/>
    <col min="3" max="3" width="6.42578125" style="3" customWidth="1"/>
    <col min="4" max="4" width="8.7109375" style="3" customWidth="1"/>
    <col min="5" max="5" width="10.7109375" style="3" customWidth="1"/>
    <col min="6" max="6" width="10" style="3" customWidth="1"/>
    <col min="7" max="7" width="9.85546875" style="3" customWidth="1"/>
    <col min="8" max="8" width="13.140625" style="3" customWidth="1"/>
    <col min="9" max="9" width="9.7109375" style="3" customWidth="1"/>
    <col min="10" max="10" width="10.42578125" style="3" customWidth="1"/>
    <col min="11" max="11" width="11" style="3" customWidth="1"/>
    <col min="12" max="13" width="10.5703125" style="3" customWidth="1"/>
    <col min="14" max="14" width="11" style="3" customWidth="1"/>
    <col min="15" max="15" width="8.85546875" style="3" customWidth="1"/>
    <col min="16" max="16" width="10" style="3" customWidth="1"/>
    <col min="17" max="17" width="9.7109375" style="3" customWidth="1"/>
    <col min="18" max="18" width="10.42578125" style="3" customWidth="1"/>
    <col min="19" max="19" width="12.5703125" style="3" customWidth="1"/>
  </cols>
  <sheetData>
    <row r="1" spans="1:19" ht="18" customHeight="1" thickTop="1" x14ac:dyDescent="0.2">
      <c r="A1" s="620" t="s">
        <v>234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62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622" t="s">
        <v>67</v>
      </c>
      <c r="B3" s="623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6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212" t="s">
        <v>17</v>
      </c>
    </row>
    <row r="4" spans="1:19" s="1" customFormat="1" ht="18" customHeight="1" thickTop="1" thickBot="1" x14ac:dyDescent="0.25">
      <c r="A4" s="37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ht="18" customHeight="1" thickTop="1" x14ac:dyDescent="0.2">
      <c r="A5" s="624" t="s">
        <v>219</v>
      </c>
      <c r="B5" s="315" t="s">
        <v>20</v>
      </c>
      <c r="C5" s="398">
        <v>1</v>
      </c>
      <c r="D5" s="398"/>
      <c r="E5" s="398">
        <v>1</v>
      </c>
      <c r="F5" s="399"/>
      <c r="G5" s="400"/>
      <c r="H5" s="401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402"/>
    </row>
    <row r="6" spans="1:19" ht="18" customHeight="1" x14ac:dyDescent="0.2">
      <c r="A6" s="625"/>
      <c r="B6" s="316" t="s">
        <v>21</v>
      </c>
      <c r="C6" s="194">
        <v>100</v>
      </c>
      <c r="D6" s="195">
        <f t="shared" ref="D6:S6" si="0">IF($C5=0,0%,(D5/$C5*100))</f>
        <v>0</v>
      </c>
      <c r="E6" s="195">
        <f t="shared" si="0"/>
        <v>100</v>
      </c>
      <c r="F6" s="196">
        <f t="shared" si="0"/>
        <v>0</v>
      </c>
      <c r="G6" s="197">
        <f t="shared" si="0"/>
        <v>0</v>
      </c>
      <c r="H6" s="198">
        <f t="shared" si="0"/>
        <v>0</v>
      </c>
      <c r="I6" s="199">
        <f t="shared" si="0"/>
        <v>0</v>
      </c>
      <c r="J6" s="199">
        <f t="shared" si="0"/>
        <v>0</v>
      </c>
      <c r="K6" s="199">
        <f t="shared" si="0"/>
        <v>0</v>
      </c>
      <c r="L6" s="199">
        <f t="shared" si="0"/>
        <v>0</v>
      </c>
      <c r="M6" s="199">
        <f t="shared" si="0"/>
        <v>0</v>
      </c>
      <c r="N6" s="199">
        <f t="shared" si="0"/>
        <v>0</v>
      </c>
      <c r="O6" s="199">
        <f t="shared" si="0"/>
        <v>0</v>
      </c>
      <c r="P6" s="199">
        <f t="shared" si="0"/>
        <v>0</v>
      </c>
      <c r="Q6" s="199">
        <f t="shared" si="0"/>
        <v>0</v>
      </c>
      <c r="R6" s="199">
        <f t="shared" si="0"/>
        <v>0</v>
      </c>
      <c r="S6" s="200">
        <f t="shared" si="0"/>
        <v>0</v>
      </c>
    </row>
    <row r="7" spans="1:19" ht="18" customHeight="1" x14ac:dyDescent="0.2">
      <c r="A7" s="619" t="s">
        <v>213</v>
      </c>
      <c r="B7" s="317" t="s">
        <v>20</v>
      </c>
      <c r="C7" s="24">
        <v>1</v>
      </c>
      <c r="D7" s="24"/>
      <c r="E7" s="24">
        <v>1</v>
      </c>
      <c r="F7" s="54"/>
      <c r="G7" s="129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9"/>
    </row>
    <row r="8" spans="1:19" ht="18" customHeight="1" thickBot="1" x14ac:dyDescent="0.25">
      <c r="A8" s="619"/>
      <c r="B8" s="316" t="s">
        <v>21</v>
      </c>
      <c r="C8" s="187">
        <v>100</v>
      </c>
      <c r="D8" s="188">
        <f t="shared" ref="D8:S8" si="1">IF($C7=0,0%,(D7/$C7*100))</f>
        <v>0</v>
      </c>
      <c r="E8" s="188">
        <f t="shared" si="1"/>
        <v>100</v>
      </c>
      <c r="F8" s="189">
        <f t="shared" si="1"/>
        <v>0</v>
      </c>
      <c r="G8" s="190">
        <f t="shared" si="1"/>
        <v>0</v>
      </c>
      <c r="H8" s="191">
        <f t="shared" si="1"/>
        <v>0</v>
      </c>
      <c r="I8" s="192">
        <f t="shared" si="1"/>
        <v>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2">
        <f t="shared" si="1"/>
        <v>0</v>
      </c>
      <c r="R8" s="192">
        <f t="shared" si="1"/>
        <v>0</v>
      </c>
      <c r="S8" s="193">
        <f t="shared" si="1"/>
        <v>0</v>
      </c>
    </row>
    <row r="9" spans="1:19" ht="27" customHeight="1" thickBot="1" x14ac:dyDescent="0.25">
      <c r="A9" s="628" t="s">
        <v>174</v>
      </c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30"/>
    </row>
    <row r="10" spans="1:19" s="1" customFormat="1" ht="18" customHeight="1" thickBot="1" x14ac:dyDescent="0.25">
      <c r="A10" s="411" t="s">
        <v>29</v>
      </c>
      <c r="B10" s="306" t="s">
        <v>20</v>
      </c>
      <c r="C10" s="70">
        <v>1</v>
      </c>
      <c r="D10" s="87" t="s">
        <v>30</v>
      </c>
      <c r="E10" s="88" t="s">
        <v>30</v>
      </c>
      <c r="F10" s="89" t="s">
        <v>30</v>
      </c>
      <c r="G10" s="90" t="s">
        <v>30</v>
      </c>
      <c r="H10" s="87" t="s">
        <v>30</v>
      </c>
      <c r="I10" s="88" t="s">
        <v>30</v>
      </c>
      <c r="J10" s="88" t="s">
        <v>30</v>
      </c>
      <c r="K10" s="88" t="s">
        <v>30</v>
      </c>
      <c r="L10" s="88" t="s">
        <v>30</v>
      </c>
      <c r="M10" s="88" t="s">
        <v>30</v>
      </c>
      <c r="N10" s="88" t="s">
        <v>30</v>
      </c>
      <c r="O10" s="88" t="s">
        <v>30</v>
      </c>
      <c r="P10" s="88" t="s">
        <v>30</v>
      </c>
      <c r="Q10" s="88" t="s">
        <v>30</v>
      </c>
      <c r="R10" s="88" t="s">
        <v>30</v>
      </c>
      <c r="S10" s="91" t="s">
        <v>30</v>
      </c>
    </row>
    <row r="11" spans="1:19" s="1" customFormat="1" ht="18" customHeight="1" x14ac:dyDescent="0.2">
      <c r="A11" s="631" t="s">
        <v>170</v>
      </c>
      <c r="B11" s="375" t="s">
        <v>31</v>
      </c>
      <c r="C11" s="377">
        <v>21</v>
      </c>
      <c r="D11" s="377">
        <v>7</v>
      </c>
      <c r="E11" s="378">
        <v>14</v>
      </c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8"/>
    </row>
    <row r="12" spans="1:19" ht="18" customHeight="1" thickBot="1" x14ac:dyDescent="0.25">
      <c r="A12" s="632"/>
      <c r="B12" s="376" t="s">
        <v>21</v>
      </c>
      <c r="C12" s="374">
        <v>100</v>
      </c>
      <c r="D12" s="372">
        <f t="shared" ref="D12:S12" si="2">IF($C11=0,0%,(D11/$C11*100))</f>
        <v>33.333333333333329</v>
      </c>
      <c r="E12" s="373">
        <f t="shared" si="2"/>
        <v>66.666666666666657</v>
      </c>
      <c r="F12" s="372">
        <f t="shared" si="2"/>
        <v>0</v>
      </c>
      <c r="G12" s="372">
        <f t="shared" si="2"/>
        <v>0</v>
      </c>
      <c r="H12" s="372">
        <f t="shared" si="2"/>
        <v>0</v>
      </c>
      <c r="I12" s="372">
        <f t="shared" si="2"/>
        <v>0</v>
      </c>
      <c r="J12" s="372">
        <f t="shared" si="2"/>
        <v>0</v>
      </c>
      <c r="K12" s="372">
        <f t="shared" si="2"/>
        <v>0</v>
      </c>
      <c r="L12" s="372">
        <f t="shared" si="2"/>
        <v>0</v>
      </c>
      <c r="M12" s="372">
        <f t="shared" si="2"/>
        <v>0</v>
      </c>
      <c r="N12" s="372">
        <f t="shared" si="2"/>
        <v>0</v>
      </c>
      <c r="O12" s="372">
        <f t="shared" si="2"/>
        <v>0</v>
      </c>
      <c r="P12" s="372">
        <f t="shared" si="2"/>
        <v>0</v>
      </c>
      <c r="Q12" s="372">
        <f t="shared" si="2"/>
        <v>0</v>
      </c>
      <c r="R12" s="372">
        <f t="shared" si="2"/>
        <v>0</v>
      </c>
      <c r="S12" s="373">
        <f t="shared" si="2"/>
        <v>0</v>
      </c>
    </row>
    <row r="13" spans="1:19" ht="18" customHeight="1" x14ac:dyDescent="0.2">
      <c r="A13" s="631" t="s">
        <v>171</v>
      </c>
      <c r="B13" s="313" t="s">
        <v>20</v>
      </c>
      <c r="C13" s="24">
        <v>11</v>
      </c>
      <c r="D13" s="24">
        <v>5</v>
      </c>
      <c r="E13" s="24">
        <v>6</v>
      </c>
      <c r="F13" s="54"/>
      <c r="G13" s="129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9"/>
    </row>
    <row r="14" spans="1:19" ht="18" customHeight="1" thickBot="1" x14ac:dyDescent="0.25">
      <c r="A14" s="632"/>
      <c r="B14" s="312" t="s">
        <v>21</v>
      </c>
      <c r="C14" s="187">
        <v>100</v>
      </c>
      <c r="D14" s="188">
        <f t="shared" ref="D14:S14" si="3">IF($C13=0,0%,(D13/$C13*100))</f>
        <v>45.454545454545453</v>
      </c>
      <c r="E14" s="188">
        <f t="shared" si="3"/>
        <v>54.54545454545454</v>
      </c>
      <c r="F14" s="189">
        <f t="shared" si="3"/>
        <v>0</v>
      </c>
      <c r="G14" s="190">
        <f t="shared" si="3"/>
        <v>0</v>
      </c>
      <c r="H14" s="191">
        <f t="shared" si="3"/>
        <v>0</v>
      </c>
      <c r="I14" s="192">
        <f t="shared" si="3"/>
        <v>0</v>
      </c>
      <c r="J14" s="192">
        <f t="shared" si="3"/>
        <v>0</v>
      </c>
      <c r="K14" s="192">
        <f t="shared" si="3"/>
        <v>0</v>
      </c>
      <c r="L14" s="192">
        <f t="shared" si="3"/>
        <v>0</v>
      </c>
      <c r="M14" s="192">
        <f t="shared" si="3"/>
        <v>0</v>
      </c>
      <c r="N14" s="192">
        <f t="shared" si="3"/>
        <v>0</v>
      </c>
      <c r="O14" s="192">
        <f t="shared" si="3"/>
        <v>0</v>
      </c>
      <c r="P14" s="192">
        <f t="shared" si="3"/>
        <v>0</v>
      </c>
      <c r="Q14" s="192">
        <f t="shared" si="3"/>
        <v>0</v>
      </c>
      <c r="R14" s="192">
        <f t="shared" si="3"/>
        <v>0</v>
      </c>
      <c r="S14" s="193">
        <f t="shared" si="3"/>
        <v>0</v>
      </c>
    </row>
    <row r="15" spans="1:19" ht="18" customHeight="1" x14ac:dyDescent="0.2">
      <c r="A15" s="633" t="s">
        <v>103</v>
      </c>
      <c r="B15" s="311" t="s">
        <v>20</v>
      </c>
      <c r="C15" s="24">
        <v>11</v>
      </c>
      <c r="D15" s="24">
        <v>5</v>
      </c>
      <c r="E15" s="24">
        <v>6</v>
      </c>
      <c r="F15" s="54"/>
      <c r="G15" s="129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9"/>
    </row>
    <row r="16" spans="1:19" ht="18" customHeight="1" thickBot="1" x14ac:dyDescent="0.25">
      <c r="A16" s="634"/>
      <c r="B16" s="312" t="s">
        <v>21</v>
      </c>
      <c r="C16" s="187">
        <v>100</v>
      </c>
      <c r="D16" s="188">
        <f t="shared" ref="D16:S16" si="4">IF($C15=0,0%,(D15/$C15*100))</f>
        <v>45.454545454545453</v>
      </c>
      <c r="E16" s="188">
        <f t="shared" si="4"/>
        <v>54.54545454545454</v>
      </c>
      <c r="F16" s="189">
        <f t="shared" si="4"/>
        <v>0</v>
      </c>
      <c r="G16" s="190">
        <f t="shared" si="4"/>
        <v>0</v>
      </c>
      <c r="H16" s="191">
        <f t="shared" si="4"/>
        <v>0</v>
      </c>
      <c r="I16" s="192">
        <f t="shared" si="4"/>
        <v>0</v>
      </c>
      <c r="J16" s="192">
        <f t="shared" si="4"/>
        <v>0</v>
      </c>
      <c r="K16" s="192">
        <f t="shared" si="4"/>
        <v>0</v>
      </c>
      <c r="L16" s="192">
        <f t="shared" si="4"/>
        <v>0</v>
      </c>
      <c r="M16" s="192">
        <f t="shared" si="4"/>
        <v>0</v>
      </c>
      <c r="N16" s="192">
        <f t="shared" si="4"/>
        <v>0</v>
      </c>
      <c r="O16" s="192">
        <f t="shared" si="4"/>
        <v>0</v>
      </c>
      <c r="P16" s="192">
        <f t="shared" si="4"/>
        <v>0</v>
      </c>
      <c r="Q16" s="192">
        <f t="shared" si="4"/>
        <v>0</v>
      </c>
      <c r="R16" s="192">
        <f t="shared" si="4"/>
        <v>0</v>
      </c>
      <c r="S16" s="193">
        <f t="shared" si="4"/>
        <v>0</v>
      </c>
    </row>
    <row r="17" spans="1:19" ht="18" customHeight="1" x14ac:dyDescent="0.2">
      <c r="A17" s="635" t="s">
        <v>172</v>
      </c>
      <c r="B17" s="311" t="s">
        <v>20</v>
      </c>
      <c r="C17" s="24">
        <v>5</v>
      </c>
      <c r="D17" s="24">
        <v>4</v>
      </c>
      <c r="E17" s="24">
        <v>1</v>
      </c>
      <c r="F17" s="54"/>
      <c r="G17" s="129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9"/>
    </row>
    <row r="18" spans="1:19" ht="18" customHeight="1" thickBot="1" x14ac:dyDescent="0.25">
      <c r="A18" s="636"/>
      <c r="B18" s="312" t="s">
        <v>21</v>
      </c>
      <c r="C18" s="187">
        <v>100</v>
      </c>
      <c r="D18" s="188">
        <f t="shared" ref="D18:S18" si="5">IF($C17=0,0%,(D17/$C17*100))</f>
        <v>80</v>
      </c>
      <c r="E18" s="188">
        <f t="shared" si="5"/>
        <v>20</v>
      </c>
      <c r="F18" s="189">
        <f t="shared" si="5"/>
        <v>0</v>
      </c>
      <c r="G18" s="190">
        <f t="shared" si="5"/>
        <v>0</v>
      </c>
      <c r="H18" s="191">
        <f t="shared" si="5"/>
        <v>0</v>
      </c>
      <c r="I18" s="192">
        <f t="shared" si="5"/>
        <v>0</v>
      </c>
      <c r="J18" s="192">
        <f t="shared" si="5"/>
        <v>0</v>
      </c>
      <c r="K18" s="192">
        <f t="shared" si="5"/>
        <v>0</v>
      </c>
      <c r="L18" s="192">
        <f t="shared" si="5"/>
        <v>0</v>
      </c>
      <c r="M18" s="192">
        <f t="shared" si="5"/>
        <v>0</v>
      </c>
      <c r="N18" s="192">
        <f t="shared" si="5"/>
        <v>0</v>
      </c>
      <c r="O18" s="192">
        <f t="shared" si="5"/>
        <v>0</v>
      </c>
      <c r="P18" s="192">
        <f t="shared" si="5"/>
        <v>0</v>
      </c>
      <c r="Q18" s="192">
        <f t="shared" si="5"/>
        <v>0</v>
      </c>
      <c r="R18" s="192">
        <f t="shared" si="5"/>
        <v>0</v>
      </c>
      <c r="S18" s="193">
        <f t="shared" si="5"/>
        <v>0</v>
      </c>
    </row>
    <row r="19" spans="1:19" ht="27" customHeight="1" thickBot="1" x14ac:dyDescent="0.25">
      <c r="A19" s="637" t="s">
        <v>173</v>
      </c>
      <c r="B19" s="638"/>
      <c r="C19" s="638"/>
      <c r="D19" s="638"/>
      <c r="E19" s="638"/>
      <c r="F19" s="638"/>
      <c r="G19" s="638"/>
      <c r="H19" s="638"/>
      <c r="I19" s="638"/>
      <c r="J19" s="638"/>
      <c r="K19" s="638"/>
      <c r="L19" s="638"/>
      <c r="M19" s="638"/>
      <c r="N19" s="638"/>
      <c r="O19" s="638"/>
      <c r="P19" s="638"/>
      <c r="Q19" s="638"/>
      <c r="R19" s="638"/>
      <c r="S19" s="639"/>
    </row>
    <row r="20" spans="1:19" s="1" customFormat="1" ht="18" customHeight="1" thickBot="1" x14ac:dyDescent="0.25">
      <c r="A20" s="408" t="s">
        <v>29</v>
      </c>
      <c r="B20" s="314" t="s">
        <v>20</v>
      </c>
      <c r="C20" s="30">
        <v>0</v>
      </c>
      <c r="D20" s="92" t="s">
        <v>30</v>
      </c>
      <c r="E20" s="92" t="s">
        <v>30</v>
      </c>
      <c r="F20" s="92" t="s">
        <v>30</v>
      </c>
      <c r="G20" s="92" t="s">
        <v>30</v>
      </c>
      <c r="H20" s="92" t="s">
        <v>30</v>
      </c>
      <c r="I20" s="92" t="s">
        <v>30</v>
      </c>
      <c r="J20" s="92" t="s">
        <v>30</v>
      </c>
      <c r="K20" s="92" t="s">
        <v>30</v>
      </c>
      <c r="L20" s="92" t="s">
        <v>30</v>
      </c>
      <c r="M20" s="92" t="s">
        <v>30</v>
      </c>
      <c r="N20" s="92" t="s">
        <v>30</v>
      </c>
      <c r="O20" s="92" t="s">
        <v>30</v>
      </c>
      <c r="P20" s="92" t="s">
        <v>30</v>
      </c>
      <c r="Q20" s="92" t="s">
        <v>30</v>
      </c>
      <c r="R20" s="92" t="s">
        <v>30</v>
      </c>
      <c r="S20" s="93" t="s">
        <v>30</v>
      </c>
    </row>
    <row r="21" spans="1:19" ht="18" customHeight="1" x14ac:dyDescent="0.2">
      <c r="A21" s="631" t="s">
        <v>170</v>
      </c>
      <c r="B21" s="307" t="s">
        <v>20</v>
      </c>
      <c r="C21" s="24"/>
      <c r="D21" s="24"/>
      <c r="E21" s="24"/>
      <c r="F21" s="54"/>
      <c r="G21" s="129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9"/>
    </row>
    <row r="22" spans="1:19" ht="18" customHeight="1" thickBot="1" x14ac:dyDescent="0.25">
      <c r="A22" s="632"/>
      <c r="B22" s="308" t="s">
        <v>21</v>
      </c>
      <c r="C22" s="187">
        <v>100</v>
      </c>
      <c r="D22" s="188">
        <f t="shared" ref="D22:S22" si="6">IF($C21=0,0%,(D21/$C21*100))</f>
        <v>0</v>
      </c>
      <c r="E22" s="188">
        <f t="shared" si="6"/>
        <v>0</v>
      </c>
      <c r="F22" s="189">
        <f t="shared" si="6"/>
        <v>0</v>
      </c>
      <c r="G22" s="190">
        <f t="shared" si="6"/>
        <v>0</v>
      </c>
      <c r="H22" s="191">
        <f t="shared" si="6"/>
        <v>0</v>
      </c>
      <c r="I22" s="192">
        <f t="shared" si="6"/>
        <v>0</v>
      </c>
      <c r="J22" s="192">
        <f t="shared" si="6"/>
        <v>0</v>
      </c>
      <c r="K22" s="192">
        <f t="shared" si="6"/>
        <v>0</v>
      </c>
      <c r="L22" s="192">
        <f t="shared" si="6"/>
        <v>0</v>
      </c>
      <c r="M22" s="192">
        <f t="shared" si="6"/>
        <v>0</v>
      </c>
      <c r="N22" s="192">
        <f t="shared" si="6"/>
        <v>0</v>
      </c>
      <c r="O22" s="192">
        <f t="shared" si="6"/>
        <v>0</v>
      </c>
      <c r="P22" s="192">
        <f t="shared" si="6"/>
        <v>0</v>
      </c>
      <c r="Q22" s="192">
        <f t="shared" si="6"/>
        <v>0</v>
      </c>
      <c r="R22" s="192">
        <f t="shared" si="6"/>
        <v>0</v>
      </c>
      <c r="S22" s="193">
        <f t="shared" si="6"/>
        <v>0</v>
      </c>
    </row>
    <row r="23" spans="1:19" ht="18" customHeight="1" x14ac:dyDescent="0.2">
      <c r="A23" s="631" t="s">
        <v>171</v>
      </c>
      <c r="B23" s="309" t="s">
        <v>31</v>
      </c>
      <c r="C23" s="24"/>
      <c r="D23" s="24"/>
      <c r="E23" s="24"/>
      <c r="F23" s="54"/>
      <c r="G23" s="129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9"/>
    </row>
    <row r="24" spans="1:19" ht="18" customHeight="1" thickBot="1" x14ac:dyDescent="0.25">
      <c r="A24" s="632"/>
      <c r="B24" s="310" t="s">
        <v>21</v>
      </c>
      <c r="C24" s="187">
        <v>100</v>
      </c>
      <c r="D24" s="188">
        <f t="shared" ref="D24:S24" si="7">IF($C23=0,0%,(D23/$C23*100))</f>
        <v>0</v>
      </c>
      <c r="E24" s="188">
        <f t="shared" si="7"/>
        <v>0</v>
      </c>
      <c r="F24" s="189">
        <f t="shared" si="7"/>
        <v>0</v>
      </c>
      <c r="G24" s="190">
        <f t="shared" si="7"/>
        <v>0</v>
      </c>
      <c r="H24" s="191">
        <f t="shared" si="7"/>
        <v>0</v>
      </c>
      <c r="I24" s="192">
        <f t="shared" si="7"/>
        <v>0</v>
      </c>
      <c r="J24" s="192">
        <f t="shared" si="7"/>
        <v>0</v>
      </c>
      <c r="K24" s="192">
        <f t="shared" si="7"/>
        <v>0</v>
      </c>
      <c r="L24" s="192">
        <f t="shared" si="7"/>
        <v>0</v>
      </c>
      <c r="M24" s="192">
        <f t="shared" si="7"/>
        <v>0</v>
      </c>
      <c r="N24" s="192">
        <f t="shared" si="7"/>
        <v>0</v>
      </c>
      <c r="O24" s="192">
        <f t="shared" si="7"/>
        <v>0</v>
      </c>
      <c r="P24" s="192">
        <f t="shared" si="7"/>
        <v>0</v>
      </c>
      <c r="Q24" s="192">
        <f t="shared" si="7"/>
        <v>0</v>
      </c>
      <c r="R24" s="192">
        <f t="shared" si="7"/>
        <v>0</v>
      </c>
      <c r="S24" s="193">
        <f t="shared" si="7"/>
        <v>0</v>
      </c>
    </row>
    <row r="25" spans="1:19" ht="18" customHeight="1" x14ac:dyDescent="0.2">
      <c r="A25" s="633" t="s">
        <v>103</v>
      </c>
      <c r="B25" s="311" t="s">
        <v>20</v>
      </c>
      <c r="C25" s="24"/>
      <c r="D25" s="24"/>
      <c r="E25" s="24"/>
      <c r="F25" s="54"/>
      <c r="G25" s="129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9"/>
    </row>
    <row r="26" spans="1:19" ht="18" customHeight="1" thickBot="1" x14ac:dyDescent="0.25">
      <c r="A26" s="634"/>
      <c r="B26" s="312" t="s">
        <v>21</v>
      </c>
      <c r="C26" s="187">
        <v>100</v>
      </c>
      <c r="D26" s="188">
        <f t="shared" ref="D26:S26" si="8">IF($C25=0,0%,(D25/$C25*100))</f>
        <v>0</v>
      </c>
      <c r="E26" s="188">
        <f t="shared" si="8"/>
        <v>0</v>
      </c>
      <c r="F26" s="189">
        <f t="shared" si="8"/>
        <v>0</v>
      </c>
      <c r="G26" s="190">
        <f t="shared" si="8"/>
        <v>0</v>
      </c>
      <c r="H26" s="191">
        <f t="shared" si="8"/>
        <v>0</v>
      </c>
      <c r="I26" s="192">
        <f t="shared" si="8"/>
        <v>0</v>
      </c>
      <c r="J26" s="192">
        <f t="shared" si="8"/>
        <v>0</v>
      </c>
      <c r="K26" s="192">
        <f t="shared" si="8"/>
        <v>0</v>
      </c>
      <c r="L26" s="192">
        <f t="shared" si="8"/>
        <v>0</v>
      </c>
      <c r="M26" s="192">
        <f t="shared" si="8"/>
        <v>0</v>
      </c>
      <c r="N26" s="192">
        <f t="shared" si="8"/>
        <v>0</v>
      </c>
      <c r="O26" s="192">
        <f t="shared" si="8"/>
        <v>0</v>
      </c>
      <c r="P26" s="192">
        <f t="shared" si="8"/>
        <v>0</v>
      </c>
      <c r="Q26" s="192">
        <f t="shared" si="8"/>
        <v>0</v>
      </c>
      <c r="R26" s="192">
        <f t="shared" si="8"/>
        <v>0</v>
      </c>
      <c r="S26" s="193">
        <f t="shared" si="8"/>
        <v>0</v>
      </c>
    </row>
    <row r="27" spans="1:19" ht="18" customHeight="1" x14ac:dyDescent="0.2">
      <c r="A27" s="635" t="s">
        <v>172</v>
      </c>
      <c r="B27" s="311" t="s">
        <v>20</v>
      </c>
      <c r="C27" s="24"/>
      <c r="D27" s="24"/>
      <c r="E27" s="24"/>
      <c r="F27" s="54"/>
      <c r="G27" s="129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9"/>
    </row>
    <row r="28" spans="1:19" ht="18" customHeight="1" thickBot="1" x14ac:dyDescent="0.25">
      <c r="A28" s="636"/>
      <c r="B28" s="312" t="s">
        <v>21</v>
      </c>
      <c r="C28" s="187">
        <v>100</v>
      </c>
      <c r="D28" s="188">
        <f t="shared" ref="D28:S28" si="9">IF($C27=0,0%,(D27/$C27*100))</f>
        <v>0</v>
      </c>
      <c r="E28" s="188">
        <f t="shared" si="9"/>
        <v>0</v>
      </c>
      <c r="F28" s="189">
        <f t="shared" si="9"/>
        <v>0</v>
      </c>
      <c r="G28" s="190">
        <f t="shared" si="9"/>
        <v>0</v>
      </c>
      <c r="H28" s="191">
        <f t="shared" si="9"/>
        <v>0</v>
      </c>
      <c r="I28" s="192">
        <f t="shared" si="9"/>
        <v>0</v>
      </c>
      <c r="J28" s="192">
        <f t="shared" si="9"/>
        <v>0</v>
      </c>
      <c r="K28" s="192">
        <f t="shared" si="9"/>
        <v>0</v>
      </c>
      <c r="L28" s="192">
        <f t="shared" si="9"/>
        <v>0</v>
      </c>
      <c r="M28" s="192">
        <f t="shared" si="9"/>
        <v>0</v>
      </c>
      <c r="N28" s="192">
        <f t="shared" si="9"/>
        <v>0</v>
      </c>
      <c r="O28" s="192">
        <f t="shared" si="9"/>
        <v>0</v>
      </c>
      <c r="P28" s="192">
        <f t="shared" si="9"/>
        <v>0</v>
      </c>
      <c r="Q28" s="192">
        <f t="shared" si="9"/>
        <v>0</v>
      </c>
      <c r="R28" s="192">
        <f t="shared" si="9"/>
        <v>0</v>
      </c>
      <c r="S28" s="193">
        <f t="shared" si="9"/>
        <v>0</v>
      </c>
    </row>
  </sheetData>
  <mergeCells count="15">
    <mergeCell ref="A27:A28"/>
    <mergeCell ref="A9:S9"/>
    <mergeCell ref="A11:A12"/>
    <mergeCell ref="A13:A14"/>
    <mergeCell ref="A15:A16"/>
    <mergeCell ref="A17:A18"/>
    <mergeCell ref="A19:S19"/>
    <mergeCell ref="A21:A22"/>
    <mergeCell ref="A23:A24"/>
    <mergeCell ref="A25:A26"/>
    <mergeCell ref="A1:S2"/>
    <mergeCell ref="A3:B3"/>
    <mergeCell ref="H4:S4"/>
    <mergeCell ref="A5:A6"/>
    <mergeCell ref="A7:A8"/>
  </mergeCells>
  <printOptions horizontalCentered="1"/>
  <pageMargins left="0.25" right="0.25" top="0.25" bottom="0.25" header="0" footer="0.5"/>
  <pageSetup scale="5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S26"/>
  <sheetViews>
    <sheetView zoomScaleNormal="100" zoomScaleSheetLayoutView="100" workbookViewId="0">
      <selection sqref="A1:S2"/>
    </sheetView>
  </sheetViews>
  <sheetFormatPr defaultColWidth="8.85546875" defaultRowHeight="12.75" x14ac:dyDescent="0.2"/>
  <cols>
    <col min="1" max="1" width="20.7109375" style="3" customWidth="1"/>
    <col min="2" max="2" width="4" style="16" customWidth="1"/>
    <col min="3" max="3" width="6.42578125" style="3" customWidth="1"/>
    <col min="4" max="4" width="8.7109375" style="3" customWidth="1"/>
    <col min="5" max="5" width="10.7109375" style="3" customWidth="1"/>
    <col min="6" max="6" width="10" style="3" customWidth="1"/>
    <col min="7" max="7" width="9.85546875" style="3" customWidth="1"/>
    <col min="8" max="8" width="13.140625" style="3" customWidth="1"/>
    <col min="9" max="9" width="9.7109375" style="3" customWidth="1"/>
    <col min="10" max="10" width="10.42578125" style="3" customWidth="1"/>
    <col min="11" max="11" width="11" style="3" customWidth="1"/>
    <col min="12" max="13" width="10.5703125" style="3" customWidth="1"/>
    <col min="14" max="14" width="11" style="3" customWidth="1"/>
    <col min="15" max="15" width="8.85546875" style="3" customWidth="1"/>
    <col min="16" max="16" width="10" style="3" customWidth="1"/>
    <col min="17" max="17" width="9.7109375" style="3" customWidth="1"/>
    <col min="18" max="18" width="10.42578125" style="3" customWidth="1"/>
    <col min="19" max="19" width="12.5703125" style="3" customWidth="1"/>
  </cols>
  <sheetData>
    <row r="1" spans="1:19" ht="18" customHeight="1" thickTop="1" x14ac:dyDescent="0.2">
      <c r="A1" s="620" t="s">
        <v>235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62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622" t="s">
        <v>67</v>
      </c>
      <c r="B3" s="623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6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212" t="s">
        <v>17</v>
      </c>
    </row>
    <row r="4" spans="1:19" s="1" customFormat="1" ht="18" customHeight="1" thickTop="1" thickBot="1" x14ac:dyDescent="0.25">
      <c r="A4" s="37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ht="18" customHeight="1" thickTop="1" x14ac:dyDescent="0.2">
      <c r="A5" s="624" t="s">
        <v>222</v>
      </c>
      <c r="B5" s="315" t="s">
        <v>20</v>
      </c>
      <c r="C5" s="398"/>
      <c r="D5" s="398"/>
      <c r="E5" s="398"/>
      <c r="F5" s="399"/>
      <c r="G5" s="400"/>
      <c r="H5" s="401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402"/>
    </row>
    <row r="6" spans="1:19" ht="30" customHeight="1" thickBot="1" x14ac:dyDescent="0.25">
      <c r="A6" s="625"/>
      <c r="B6" s="316" t="s">
        <v>21</v>
      </c>
      <c r="C6" s="194">
        <v>100</v>
      </c>
      <c r="D6" s="195">
        <f t="shared" ref="D6:S6" si="0">IF($C5=0,0%,(D5/$C5*100))</f>
        <v>0</v>
      </c>
      <c r="E6" s="195">
        <f t="shared" si="0"/>
        <v>0</v>
      </c>
      <c r="F6" s="196">
        <f t="shared" si="0"/>
        <v>0</v>
      </c>
      <c r="G6" s="197">
        <f t="shared" si="0"/>
        <v>0</v>
      </c>
      <c r="H6" s="198">
        <f t="shared" si="0"/>
        <v>0</v>
      </c>
      <c r="I6" s="199">
        <f t="shared" si="0"/>
        <v>0</v>
      </c>
      <c r="J6" s="199">
        <f t="shared" si="0"/>
        <v>0</v>
      </c>
      <c r="K6" s="199">
        <f t="shared" si="0"/>
        <v>0</v>
      </c>
      <c r="L6" s="199">
        <f t="shared" si="0"/>
        <v>0</v>
      </c>
      <c r="M6" s="199">
        <f t="shared" si="0"/>
        <v>0</v>
      </c>
      <c r="N6" s="199">
        <f t="shared" si="0"/>
        <v>0</v>
      </c>
      <c r="O6" s="199">
        <f t="shared" si="0"/>
        <v>0</v>
      </c>
      <c r="P6" s="199">
        <f t="shared" si="0"/>
        <v>0</v>
      </c>
      <c r="Q6" s="199">
        <f t="shared" si="0"/>
        <v>0</v>
      </c>
      <c r="R6" s="199">
        <f t="shared" si="0"/>
        <v>0</v>
      </c>
      <c r="S6" s="200">
        <f t="shared" si="0"/>
        <v>0</v>
      </c>
    </row>
    <row r="7" spans="1:19" ht="27" customHeight="1" thickBot="1" x14ac:dyDescent="0.25">
      <c r="A7" s="628" t="s">
        <v>174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30"/>
    </row>
    <row r="8" spans="1:19" s="1" customFormat="1" ht="18" customHeight="1" thickBot="1" x14ac:dyDescent="0.25">
      <c r="A8" s="411" t="s">
        <v>29</v>
      </c>
      <c r="B8" s="306" t="s">
        <v>20</v>
      </c>
      <c r="C8" s="70">
        <v>0</v>
      </c>
      <c r="D8" s="87" t="s">
        <v>30</v>
      </c>
      <c r="E8" s="88" t="s">
        <v>30</v>
      </c>
      <c r="F8" s="89" t="s">
        <v>30</v>
      </c>
      <c r="G8" s="90" t="s">
        <v>30</v>
      </c>
      <c r="H8" s="87" t="s">
        <v>30</v>
      </c>
      <c r="I8" s="88" t="s">
        <v>30</v>
      </c>
      <c r="J8" s="88" t="s">
        <v>30</v>
      </c>
      <c r="K8" s="88" t="s">
        <v>30</v>
      </c>
      <c r="L8" s="88" t="s">
        <v>30</v>
      </c>
      <c r="M8" s="88" t="s">
        <v>30</v>
      </c>
      <c r="N8" s="88" t="s">
        <v>30</v>
      </c>
      <c r="O8" s="88" t="s">
        <v>30</v>
      </c>
      <c r="P8" s="88" t="s">
        <v>30</v>
      </c>
      <c r="Q8" s="88" t="s">
        <v>30</v>
      </c>
      <c r="R8" s="88" t="s">
        <v>30</v>
      </c>
      <c r="S8" s="91" t="s">
        <v>30</v>
      </c>
    </row>
    <row r="9" spans="1:19" s="1" customFormat="1" ht="18" customHeight="1" x14ac:dyDescent="0.2">
      <c r="A9" s="631" t="s">
        <v>170</v>
      </c>
      <c r="B9" s="375" t="s">
        <v>31</v>
      </c>
      <c r="C9" s="377"/>
      <c r="D9" s="377"/>
      <c r="E9" s="378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8"/>
    </row>
    <row r="10" spans="1:19" ht="18" customHeight="1" thickBot="1" x14ac:dyDescent="0.25">
      <c r="A10" s="632"/>
      <c r="B10" s="376" t="s">
        <v>21</v>
      </c>
      <c r="C10" s="374">
        <v>100</v>
      </c>
      <c r="D10" s="372">
        <f t="shared" ref="D10:S10" si="1">IF($C9=0,0%,(D9/$C9*100))</f>
        <v>0</v>
      </c>
      <c r="E10" s="373">
        <f t="shared" si="1"/>
        <v>0</v>
      </c>
      <c r="F10" s="372">
        <f t="shared" si="1"/>
        <v>0</v>
      </c>
      <c r="G10" s="372">
        <f t="shared" si="1"/>
        <v>0</v>
      </c>
      <c r="H10" s="372">
        <f t="shared" si="1"/>
        <v>0</v>
      </c>
      <c r="I10" s="372">
        <f t="shared" si="1"/>
        <v>0</v>
      </c>
      <c r="J10" s="372">
        <f t="shared" si="1"/>
        <v>0</v>
      </c>
      <c r="K10" s="372">
        <f t="shared" si="1"/>
        <v>0</v>
      </c>
      <c r="L10" s="372">
        <f t="shared" si="1"/>
        <v>0</v>
      </c>
      <c r="M10" s="372">
        <f t="shared" si="1"/>
        <v>0</v>
      </c>
      <c r="N10" s="372">
        <f t="shared" si="1"/>
        <v>0</v>
      </c>
      <c r="O10" s="372">
        <f t="shared" si="1"/>
        <v>0</v>
      </c>
      <c r="P10" s="372">
        <f t="shared" si="1"/>
        <v>0</v>
      </c>
      <c r="Q10" s="372">
        <f t="shared" si="1"/>
        <v>0</v>
      </c>
      <c r="R10" s="372">
        <f t="shared" si="1"/>
        <v>0</v>
      </c>
      <c r="S10" s="373">
        <f t="shared" si="1"/>
        <v>0</v>
      </c>
    </row>
    <row r="11" spans="1:19" ht="18" customHeight="1" x14ac:dyDescent="0.2">
      <c r="A11" s="631" t="s">
        <v>171</v>
      </c>
      <c r="B11" s="313" t="s">
        <v>20</v>
      </c>
      <c r="C11" s="24"/>
      <c r="D11" s="24"/>
      <c r="E11" s="24"/>
      <c r="F11" s="54"/>
      <c r="G11" s="129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9"/>
    </row>
    <row r="12" spans="1:19" ht="18" customHeight="1" thickBot="1" x14ac:dyDescent="0.25">
      <c r="A12" s="632"/>
      <c r="B12" s="312" t="s">
        <v>21</v>
      </c>
      <c r="C12" s="187">
        <v>100</v>
      </c>
      <c r="D12" s="188">
        <f t="shared" ref="D12:S12" si="2">IF($C11=0,0%,(D11/$C11*100))</f>
        <v>0</v>
      </c>
      <c r="E12" s="188">
        <f t="shared" si="2"/>
        <v>0</v>
      </c>
      <c r="F12" s="189">
        <f t="shared" si="2"/>
        <v>0</v>
      </c>
      <c r="G12" s="190">
        <f t="shared" si="2"/>
        <v>0</v>
      </c>
      <c r="H12" s="191">
        <f t="shared" si="2"/>
        <v>0</v>
      </c>
      <c r="I12" s="192">
        <f t="shared" si="2"/>
        <v>0</v>
      </c>
      <c r="J12" s="192">
        <f t="shared" si="2"/>
        <v>0</v>
      </c>
      <c r="K12" s="192">
        <f t="shared" si="2"/>
        <v>0</v>
      </c>
      <c r="L12" s="192">
        <f t="shared" si="2"/>
        <v>0</v>
      </c>
      <c r="M12" s="192">
        <f t="shared" si="2"/>
        <v>0</v>
      </c>
      <c r="N12" s="192">
        <f t="shared" si="2"/>
        <v>0</v>
      </c>
      <c r="O12" s="192">
        <f t="shared" si="2"/>
        <v>0</v>
      </c>
      <c r="P12" s="192">
        <f t="shared" si="2"/>
        <v>0</v>
      </c>
      <c r="Q12" s="192">
        <f t="shared" si="2"/>
        <v>0</v>
      </c>
      <c r="R12" s="192">
        <f t="shared" si="2"/>
        <v>0</v>
      </c>
      <c r="S12" s="193">
        <f t="shared" si="2"/>
        <v>0</v>
      </c>
    </row>
    <row r="13" spans="1:19" ht="18" customHeight="1" x14ac:dyDescent="0.2">
      <c r="A13" s="633" t="s">
        <v>103</v>
      </c>
      <c r="B13" s="311" t="s">
        <v>20</v>
      </c>
      <c r="C13" s="24"/>
      <c r="D13" s="24"/>
      <c r="E13" s="24"/>
      <c r="F13" s="54"/>
      <c r="G13" s="129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9"/>
    </row>
    <row r="14" spans="1:19" ht="18" customHeight="1" thickBot="1" x14ac:dyDescent="0.25">
      <c r="A14" s="634"/>
      <c r="B14" s="312" t="s">
        <v>21</v>
      </c>
      <c r="C14" s="187">
        <v>100</v>
      </c>
      <c r="D14" s="188">
        <f t="shared" ref="D14:S14" si="3">IF($C13=0,0%,(D13/$C13*100))</f>
        <v>0</v>
      </c>
      <c r="E14" s="188">
        <f t="shared" si="3"/>
        <v>0</v>
      </c>
      <c r="F14" s="189">
        <f t="shared" si="3"/>
        <v>0</v>
      </c>
      <c r="G14" s="190">
        <f t="shared" si="3"/>
        <v>0</v>
      </c>
      <c r="H14" s="191">
        <f t="shared" si="3"/>
        <v>0</v>
      </c>
      <c r="I14" s="192">
        <f t="shared" si="3"/>
        <v>0</v>
      </c>
      <c r="J14" s="192">
        <f t="shared" si="3"/>
        <v>0</v>
      </c>
      <c r="K14" s="192">
        <f t="shared" si="3"/>
        <v>0</v>
      </c>
      <c r="L14" s="192">
        <f t="shared" si="3"/>
        <v>0</v>
      </c>
      <c r="M14" s="192">
        <f t="shared" si="3"/>
        <v>0</v>
      </c>
      <c r="N14" s="192">
        <f t="shared" si="3"/>
        <v>0</v>
      </c>
      <c r="O14" s="192">
        <f t="shared" si="3"/>
        <v>0</v>
      </c>
      <c r="P14" s="192">
        <f t="shared" si="3"/>
        <v>0</v>
      </c>
      <c r="Q14" s="192">
        <f t="shared" si="3"/>
        <v>0</v>
      </c>
      <c r="R14" s="192">
        <f t="shared" si="3"/>
        <v>0</v>
      </c>
      <c r="S14" s="193">
        <f t="shared" si="3"/>
        <v>0</v>
      </c>
    </row>
    <row r="15" spans="1:19" ht="18" customHeight="1" x14ac:dyDescent="0.2">
      <c r="A15" s="635" t="s">
        <v>172</v>
      </c>
      <c r="B15" s="311" t="s">
        <v>20</v>
      </c>
      <c r="C15" s="24"/>
      <c r="D15" s="24"/>
      <c r="E15" s="24"/>
      <c r="F15" s="54"/>
      <c r="G15" s="129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9"/>
    </row>
    <row r="16" spans="1:19" ht="18" customHeight="1" thickBot="1" x14ac:dyDescent="0.25">
      <c r="A16" s="636"/>
      <c r="B16" s="312" t="s">
        <v>21</v>
      </c>
      <c r="C16" s="187">
        <v>100</v>
      </c>
      <c r="D16" s="188">
        <f t="shared" ref="D16:S16" si="4">IF($C15=0,0%,(D15/$C15*100))</f>
        <v>0</v>
      </c>
      <c r="E16" s="188">
        <f t="shared" si="4"/>
        <v>0</v>
      </c>
      <c r="F16" s="189">
        <f t="shared" si="4"/>
        <v>0</v>
      </c>
      <c r="G16" s="190">
        <f t="shared" si="4"/>
        <v>0</v>
      </c>
      <c r="H16" s="191">
        <f t="shared" si="4"/>
        <v>0</v>
      </c>
      <c r="I16" s="192">
        <f t="shared" si="4"/>
        <v>0</v>
      </c>
      <c r="J16" s="192">
        <f t="shared" si="4"/>
        <v>0</v>
      </c>
      <c r="K16" s="192">
        <f t="shared" si="4"/>
        <v>0</v>
      </c>
      <c r="L16" s="192">
        <f t="shared" si="4"/>
        <v>0</v>
      </c>
      <c r="M16" s="192">
        <f t="shared" si="4"/>
        <v>0</v>
      </c>
      <c r="N16" s="192">
        <f t="shared" si="4"/>
        <v>0</v>
      </c>
      <c r="O16" s="192">
        <f t="shared" si="4"/>
        <v>0</v>
      </c>
      <c r="P16" s="192">
        <f t="shared" si="4"/>
        <v>0</v>
      </c>
      <c r="Q16" s="192">
        <f t="shared" si="4"/>
        <v>0</v>
      </c>
      <c r="R16" s="192">
        <f t="shared" si="4"/>
        <v>0</v>
      </c>
      <c r="S16" s="193">
        <f t="shared" si="4"/>
        <v>0</v>
      </c>
    </row>
    <row r="17" spans="1:19" ht="27" customHeight="1" thickBot="1" x14ac:dyDescent="0.25">
      <c r="A17" s="637" t="s">
        <v>173</v>
      </c>
      <c r="B17" s="638"/>
      <c r="C17" s="638"/>
      <c r="D17" s="638"/>
      <c r="E17" s="638"/>
      <c r="F17" s="638"/>
      <c r="G17" s="638"/>
      <c r="H17" s="638"/>
      <c r="I17" s="638"/>
      <c r="J17" s="638"/>
      <c r="K17" s="638"/>
      <c r="L17" s="638"/>
      <c r="M17" s="638"/>
      <c r="N17" s="638"/>
      <c r="O17" s="638"/>
      <c r="P17" s="638"/>
      <c r="Q17" s="638"/>
      <c r="R17" s="638"/>
      <c r="S17" s="639"/>
    </row>
    <row r="18" spans="1:19" s="1" customFormat="1" ht="18" customHeight="1" thickBot="1" x14ac:dyDescent="0.25">
      <c r="A18" s="408" t="s">
        <v>29</v>
      </c>
      <c r="B18" s="314" t="s">
        <v>20</v>
      </c>
      <c r="C18" s="30">
        <v>0</v>
      </c>
      <c r="D18" s="92" t="s">
        <v>30</v>
      </c>
      <c r="E18" s="92" t="s">
        <v>30</v>
      </c>
      <c r="F18" s="92" t="s">
        <v>30</v>
      </c>
      <c r="G18" s="92" t="s">
        <v>30</v>
      </c>
      <c r="H18" s="92" t="s">
        <v>30</v>
      </c>
      <c r="I18" s="92" t="s">
        <v>30</v>
      </c>
      <c r="J18" s="92" t="s">
        <v>30</v>
      </c>
      <c r="K18" s="92" t="s">
        <v>30</v>
      </c>
      <c r="L18" s="92" t="s">
        <v>30</v>
      </c>
      <c r="M18" s="92" t="s">
        <v>30</v>
      </c>
      <c r="N18" s="92" t="s">
        <v>30</v>
      </c>
      <c r="O18" s="92" t="s">
        <v>30</v>
      </c>
      <c r="P18" s="92" t="s">
        <v>30</v>
      </c>
      <c r="Q18" s="92" t="s">
        <v>30</v>
      </c>
      <c r="R18" s="92" t="s">
        <v>30</v>
      </c>
      <c r="S18" s="93" t="s">
        <v>30</v>
      </c>
    </row>
    <row r="19" spans="1:19" ht="18" customHeight="1" x14ac:dyDescent="0.2">
      <c r="A19" s="631" t="s">
        <v>170</v>
      </c>
      <c r="B19" s="307" t="s">
        <v>20</v>
      </c>
      <c r="C19" s="24"/>
      <c r="D19" s="24"/>
      <c r="E19" s="24"/>
      <c r="F19" s="54"/>
      <c r="G19" s="129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9"/>
    </row>
    <row r="20" spans="1:19" ht="18" customHeight="1" thickBot="1" x14ac:dyDescent="0.25">
      <c r="A20" s="632"/>
      <c r="B20" s="308" t="s">
        <v>21</v>
      </c>
      <c r="C20" s="187">
        <v>100</v>
      </c>
      <c r="D20" s="188">
        <f t="shared" ref="D20:S20" si="5">IF($C19=0,0%,(D19/$C19*100))</f>
        <v>0</v>
      </c>
      <c r="E20" s="188">
        <f t="shared" si="5"/>
        <v>0</v>
      </c>
      <c r="F20" s="189">
        <f t="shared" si="5"/>
        <v>0</v>
      </c>
      <c r="G20" s="190">
        <f t="shared" si="5"/>
        <v>0</v>
      </c>
      <c r="H20" s="191">
        <f t="shared" si="5"/>
        <v>0</v>
      </c>
      <c r="I20" s="192">
        <f t="shared" si="5"/>
        <v>0</v>
      </c>
      <c r="J20" s="192">
        <f t="shared" si="5"/>
        <v>0</v>
      </c>
      <c r="K20" s="192">
        <f t="shared" si="5"/>
        <v>0</v>
      </c>
      <c r="L20" s="192">
        <f t="shared" si="5"/>
        <v>0</v>
      </c>
      <c r="M20" s="192">
        <f t="shared" si="5"/>
        <v>0</v>
      </c>
      <c r="N20" s="192">
        <f t="shared" si="5"/>
        <v>0</v>
      </c>
      <c r="O20" s="192">
        <f t="shared" si="5"/>
        <v>0</v>
      </c>
      <c r="P20" s="192">
        <f t="shared" si="5"/>
        <v>0</v>
      </c>
      <c r="Q20" s="192">
        <f t="shared" si="5"/>
        <v>0</v>
      </c>
      <c r="R20" s="192">
        <f t="shared" si="5"/>
        <v>0</v>
      </c>
      <c r="S20" s="193">
        <f t="shared" si="5"/>
        <v>0</v>
      </c>
    </row>
    <row r="21" spans="1:19" ht="18" customHeight="1" x14ac:dyDescent="0.2">
      <c r="A21" s="631" t="s">
        <v>171</v>
      </c>
      <c r="B21" s="309" t="s">
        <v>31</v>
      </c>
      <c r="C21" s="24"/>
      <c r="D21" s="24"/>
      <c r="E21" s="24"/>
      <c r="F21" s="54"/>
      <c r="G21" s="129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9"/>
    </row>
    <row r="22" spans="1:19" ht="18" customHeight="1" thickBot="1" x14ac:dyDescent="0.25">
      <c r="A22" s="632"/>
      <c r="B22" s="310" t="s">
        <v>21</v>
      </c>
      <c r="C22" s="187">
        <v>100</v>
      </c>
      <c r="D22" s="188">
        <f t="shared" ref="D22:S22" si="6">IF($C21=0,0%,(D21/$C21*100))</f>
        <v>0</v>
      </c>
      <c r="E22" s="188">
        <f t="shared" si="6"/>
        <v>0</v>
      </c>
      <c r="F22" s="189">
        <f t="shared" si="6"/>
        <v>0</v>
      </c>
      <c r="G22" s="190">
        <f t="shared" si="6"/>
        <v>0</v>
      </c>
      <c r="H22" s="191">
        <f t="shared" si="6"/>
        <v>0</v>
      </c>
      <c r="I22" s="192">
        <f t="shared" si="6"/>
        <v>0</v>
      </c>
      <c r="J22" s="192">
        <f t="shared" si="6"/>
        <v>0</v>
      </c>
      <c r="K22" s="192">
        <f t="shared" si="6"/>
        <v>0</v>
      </c>
      <c r="L22" s="192">
        <f t="shared" si="6"/>
        <v>0</v>
      </c>
      <c r="M22" s="192">
        <f t="shared" si="6"/>
        <v>0</v>
      </c>
      <c r="N22" s="192">
        <f t="shared" si="6"/>
        <v>0</v>
      </c>
      <c r="O22" s="192">
        <f t="shared" si="6"/>
        <v>0</v>
      </c>
      <c r="P22" s="192">
        <f t="shared" si="6"/>
        <v>0</v>
      </c>
      <c r="Q22" s="192">
        <f t="shared" si="6"/>
        <v>0</v>
      </c>
      <c r="R22" s="192">
        <f t="shared" si="6"/>
        <v>0</v>
      </c>
      <c r="S22" s="193">
        <f t="shared" si="6"/>
        <v>0</v>
      </c>
    </row>
    <row r="23" spans="1:19" ht="18" customHeight="1" x14ac:dyDescent="0.2">
      <c r="A23" s="633" t="s">
        <v>103</v>
      </c>
      <c r="B23" s="311" t="s">
        <v>20</v>
      </c>
      <c r="C23" s="24"/>
      <c r="D23" s="24"/>
      <c r="E23" s="24"/>
      <c r="F23" s="54"/>
      <c r="G23" s="129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9"/>
    </row>
    <row r="24" spans="1:19" ht="18" customHeight="1" thickBot="1" x14ac:dyDescent="0.25">
      <c r="A24" s="634"/>
      <c r="B24" s="312" t="s">
        <v>21</v>
      </c>
      <c r="C24" s="187">
        <v>100</v>
      </c>
      <c r="D24" s="188">
        <f t="shared" ref="D24:S24" si="7">IF($C23=0,0%,(D23/$C23*100))</f>
        <v>0</v>
      </c>
      <c r="E24" s="188">
        <f t="shared" si="7"/>
        <v>0</v>
      </c>
      <c r="F24" s="189">
        <f t="shared" si="7"/>
        <v>0</v>
      </c>
      <c r="G24" s="190">
        <f t="shared" si="7"/>
        <v>0</v>
      </c>
      <c r="H24" s="191">
        <f t="shared" si="7"/>
        <v>0</v>
      </c>
      <c r="I24" s="192">
        <f t="shared" si="7"/>
        <v>0</v>
      </c>
      <c r="J24" s="192">
        <f t="shared" si="7"/>
        <v>0</v>
      </c>
      <c r="K24" s="192">
        <f t="shared" si="7"/>
        <v>0</v>
      </c>
      <c r="L24" s="192">
        <f t="shared" si="7"/>
        <v>0</v>
      </c>
      <c r="M24" s="192">
        <f t="shared" si="7"/>
        <v>0</v>
      </c>
      <c r="N24" s="192">
        <f t="shared" si="7"/>
        <v>0</v>
      </c>
      <c r="O24" s="192">
        <f t="shared" si="7"/>
        <v>0</v>
      </c>
      <c r="P24" s="192">
        <f t="shared" si="7"/>
        <v>0</v>
      </c>
      <c r="Q24" s="192">
        <f t="shared" si="7"/>
        <v>0</v>
      </c>
      <c r="R24" s="192">
        <f t="shared" si="7"/>
        <v>0</v>
      </c>
      <c r="S24" s="193">
        <f t="shared" si="7"/>
        <v>0</v>
      </c>
    </row>
    <row r="25" spans="1:19" ht="18" customHeight="1" x14ac:dyDescent="0.2">
      <c r="A25" s="635" t="s">
        <v>172</v>
      </c>
      <c r="B25" s="311" t="s">
        <v>20</v>
      </c>
      <c r="C25" s="24"/>
      <c r="D25" s="24"/>
      <c r="E25" s="24"/>
      <c r="F25" s="54"/>
      <c r="G25" s="129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9"/>
    </row>
    <row r="26" spans="1:19" ht="18" customHeight="1" thickBot="1" x14ac:dyDescent="0.25">
      <c r="A26" s="636"/>
      <c r="B26" s="312" t="s">
        <v>21</v>
      </c>
      <c r="C26" s="187">
        <v>100</v>
      </c>
      <c r="D26" s="188">
        <f t="shared" ref="D26:S26" si="8">IF($C25=0,0%,(D25/$C25*100))</f>
        <v>0</v>
      </c>
      <c r="E26" s="188">
        <f t="shared" si="8"/>
        <v>0</v>
      </c>
      <c r="F26" s="189">
        <f t="shared" si="8"/>
        <v>0</v>
      </c>
      <c r="G26" s="190">
        <f t="shared" si="8"/>
        <v>0</v>
      </c>
      <c r="H26" s="191">
        <f t="shared" si="8"/>
        <v>0</v>
      </c>
      <c r="I26" s="192">
        <f t="shared" si="8"/>
        <v>0</v>
      </c>
      <c r="J26" s="192">
        <f t="shared" si="8"/>
        <v>0</v>
      </c>
      <c r="K26" s="192">
        <f t="shared" si="8"/>
        <v>0</v>
      </c>
      <c r="L26" s="192">
        <f t="shared" si="8"/>
        <v>0</v>
      </c>
      <c r="M26" s="192">
        <f t="shared" si="8"/>
        <v>0</v>
      </c>
      <c r="N26" s="192">
        <f t="shared" si="8"/>
        <v>0</v>
      </c>
      <c r="O26" s="192">
        <f t="shared" si="8"/>
        <v>0</v>
      </c>
      <c r="P26" s="192">
        <f t="shared" si="8"/>
        <v>0</v>
      </c>
      <c r="Q26" s="192">
        <f t="shared" si="8"/>
        <v>0</v>
      </c>
      <c r="R26" s="192">
        <f t="shared" si="8"/>
        <v>0</v>
      </c>
      <c r="S26" s="193">
        <f t="shared" si="8"/>
        <v>0</v>
      </c>
    </row>
  </sheetData>
  <mergeCells count="14">
    <mergeCell ref="A1:S2"/>
    <mergeCell ref="A3:B3"/>
    <mergeCell ref="H4:S4"/>
    <mergeCell ref="A5:A6"/>
    <mergeCell ref="A25:A26"/>
    <mergeCell ref="A7:S7"/>
    <mergeCell ref="A9:A10"/>
    <mergeCell ref="A11:A12"/>
    <mergeCell ref="A13:A14"/>
    <mergeCell ref="A15:A16"/>
    <mergeCell ref="A17:S17"/>
    <mergeCell ref="A19:A20"/>
    <mergeCell ref="A21:A22"/>
    <mergeCell ref="A23:A24"/>
  </mergeCells>
  <printOptions horizontalCentered="1"/>
  <pageMargins left="0.25" right="0.25" top="0.25" bottom="0.25" header="0" footer="0.5"/>
  <pageSetup scale="5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S38"/>
  <sheetViews>
    <sheetView topLeftCell="A28" zoomScaleNormal="100" zoomScaleSheetLayoutView="100" workbookViewId="0">
      <selection activeCell="A30" sqref="A30:S30"/>
    </sheetView>
  </sheetViews>
  <sheetFormatPr defaultColWidth="8.85546875" defaultRowHeight="12.75" x14ac:dyDescent="0.2"/>
  <cols>
    <col min="1" max="1" width="22.28515625" style="2" customWidth="1"/>
    <col min="2" max="2" width="4.42578125" style="21" customWidth="1"/>
    <col min="3" max="3" width="7.42578125" style="2" customWidth="1"/>
    <col min="4" max="4" width="10.42578125" style="2" customWidth="1"/>
    <col min="5" max="5" width="9.42578125" style="2" customWidth="1"/>
    <col min="6" max="6" width="9.85546875" style="2" customWidth="1"/>
    <col min="7" max="7" width="10" style="2" customWidth="1"/>
    <col min="8" max="8" width="13.5703125" style="2" customWidth="1"/>
    <col min="9" max="9" width="10.28515625" style="2" customWidth="1"/>
    <col min="10" max="10" width="10.140625" style="2" customWidth="1"/>
    <col min="11" max="11" width="9.7109375" style="2" customWidth="1"/>
    <col min="12" max="12" width="10.140625" style="2" customWidth="1"/>
    <col min="13" max="13" width="11.7109375" style="2" customWidth="1"/>
    <col min="14" max="14" width="9.7109375" style="2" customWidth="1"/>
    <col min="15" max="15" width="10.140625" style="2" customWidth="1"/>
    <col min="16" max="16" width="10.28515625" style="2" customWidth="1"/>
    <col min="17" max="18" width="10.42578125" style="2" customWidth="1"/>
    <col min="19" max="19" width="12.42578125" style="2" customWidth="1"/>
  </cols>
  <sheetData>
    <row r="1" spans="1:19" ht="18" customHeight="1" thickTop="1" x14ac:dyDescent="0.2">
      <c r="A1" s="620" t="s">
        <v>237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62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643" t="s">
        <v>72</v>
      </c>
      <c r="B3" s="644"/>
      <c r="C3" s="99" t="s">
        <v>1</v>
      </c>
      <c r="D3" s="99" t="s">
        <v>2</v>
      </c>
      <c r="E3" s="99" t="s">
        <v>3</v>
      </c>
      <c r="F3" s="183" t="s">
        <v>4</v>
      </c>
      <c r="G3" s="184" t="s">
        <v>5</v>
      </c>
      <c r="H3" s="185" t="s">
        <v>6</v>
      </c>
      <c r="I3" s="99" t="s">
        <v>7</v>
      </c>
      <c r="J3" s="185" t="s">
        <v>8</v>
      </c>
      <c r="K3" s="99" t="s">
        <v>9</v>
      </c>
      <c r="L3" s="99" t="s">
        <v>10</v>
      </c>
      <c r="M3" s="99" t="s">
        <v>11</v>
      </c>
      <c r="N3" s="99" t="s">
        <v>12</v>
      </c>
      <c r="O3" s="99" t="s">
        <v>13</v>
      </c>
      <c r="P3" s="99" t="s">
        <v>14</v>
      </c>
      <c r="Q3" s="99" t="s">
        <v>15</v>
      </c>
      <c r="R3" s="99" t="s">
        <v>16</v>
      </c>
      <c r="S3" s="186" t="s">
        <v>17</v>
      </c>
    </row>
    <row r="4" spans="1:19" s="1" customFormat="1" ht="23.25" customHeight="1" thickTop="1" thickBot="1" x14ac:dyDescent="0.25">
      <c r="A4" s="37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s="68" customFormat="1" ht="15.75" customHeight="1" thickTop="1" x14ac:dyDescent="0.2">
      <c r="A5" s="645" t="s">
        <v>73</v>
      </c>
      <c r="B5" s="309" t="s">
        <v>20</v>
      </c>
      <c r="C5" s="349">
        <v>2200</v>
      </c>
      <c r="D5" s="349">
        <v>1887</v>
      </c>
      <c r="E5" s="349">
        <v>125</v>
      </c>
      <c r="F5" s="350">
        <v>188</v>
      </c>
      <c r="G5" s="237">
        <v>39</v>
      </c>
      <c r="H5" s="351">
        <v>0</v>
      </c>
      <c r="I5" s="349">
        <v>3</v>
      </c>
      <c r="J5" s="349">
        <v>10</v>
      </c>
      <c r="K5" s="349">
        <v>5</v>
      </c>
      <c r="L5" s="349">
        <v>0</v>
      </c>
      <c r="M5" s="349">
        <v>1</v>
      </c>
      <c r="N5" s="349">
        <v>6</v>
      </c>
      <c r="O5" s="349">
        <v>3</v>
      </c>
      <c r="P5" s="349">
        <v>0</v>
      </c>
      <c r="Q5" s="349">
        <v>10</v>
      </c>
      <c r="R5" s="349">
        <v>0</v>
      </c>
      <c r="S5" s="352">
        <v>1</v>
      </c>
    </row>
    <row r="6" spans="1:19" s="68" customFormat="1" ht="21" customHeight="1" thickBot="1" x14ac:dyDescent="0.25">
      <c r="A6" s="646"/>
      <c r="B6" s="312" t="s">
        <v>21</v>
      </c>
      <c r="C6" s="187">
        <v>100</v>
      </c>
      <c r="D6" s="188">
        <f t="shared" ref="D6:S6" si="0">IF($C5=0,0%,(D5/$C5*100))</f>
        <v>85.77272727272728</v>
      </c>
      <c r="E6" s="188">
        <f t="shared" si="0"/>
        <v>5.6818181818181817</v>
      </c>
      <c r="F6" s="189">
        <f t="shared" si="0"/>
        <v>8.545454545454545</v>
      </c>
      <c r="G6" s="190">
        <f t="shared" si="0"/>
        <v>1.7727272727272727</v>
      </c>
      <c r="H6" s="191">
        <f t="shared" si="0"/>
        <v>0</v>
      </c>
      <c r="I6" s="192">
        <f t="shared" si="0"/>
        <v>0.13636363636363638</v>
      </c>
      <c r="J6" s="192">
        <f t="shared" si="0"/>
        <v>0.45454545454545453</v>
      </c>
      <c r="K6" s="192">
        <f t="shared" si="0"/>
        <v>0.22727272727272727</v>
      </c>
      <c r="L6" s="192">
        <f t="shared" si="0"/>
        <v>0</v>
      </c>
      <c r="M6" s="192">
        <f t="shared" si="0"/>
        <v>4.5454545454545456E-2</v>
      </c>
      <c r="N6" s="192">
        <f t="shared" si="0"/>
        <v>0.27272727272727276</v>
      </c>
      <c r="O6" s="192">
        <f t="shared" si="0"/>
        <v>0.13636363636363638</v>
      </c>
      <c r="P6" s="192">
        <f t="shared" si="0"/>
        <v>0</v>
      </c>
      <c r="Q6" s="192">
        <f t="shared" si="0"/>
        <v>0.45454545454545453</v>
      </c>
      <c r="R6" s="192">
        <f t="shared" si="0"/>
        <v>0</v>
      </c>
      <c r="S6" s="193">
        <f t="shared" si="0"/>
        <v>4.5454545454545456E-2</v>
      </c>
    </row>
    <row r="7" spans="1:19" s="68" customFormat="1" ht="20.100000000000001" customHeight="1" thickTop="1" thickBot="1" x14ac:dyDescent="0.25">
      <c r="A7" s="647"/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</row>
    <row r="8" spans="1:19" ht="18" customHeight="1" thickTop="1" x14ac:dyDescent="0.2">
      <c r="A8" s="649" t="s">
        <v>236</v>
      </c>
      <c r="B8" s="311" t="s">
        <v>20</v>
      </c>
      <c r="C8" s="80">
        <v>158</v>
      </c>
      <c r="D8" s="80">
        <v>142</v>
      </c>
      <c r="E8" s="80">
        <v>4</v>
      </c>
      <c r="F8" s="79">
        <v>12</v>
      </c>
      <c r="G8" s="397">
        <v>2</v>
      </c>
      <c r="H8" s="353"/>
      <c r="I8" s="80"/>
      <c r="J8" s="80">
        <v>1</v>
      </c>
      <c r="K8" s="80"/>
      <c r="L8" s="80"/>
      <c r="M8" s="80"/>
      <c r="N8" s="80">
        <v>1</v>
      </c>
      <c r="O8" s="80"/>
      <c r="P8" s="80"/>
      <c r="Q8" s="80"/>
      <c r="R8" s="80"/>
      <c r="S8" s="81"/>
    </row>
    <row r="9" spans="1:19" ht="17.25" customHeight="1" thickBot="1" x14ac:dyDescent="0.25">
      <c r="A9" s="650"/>
      <c r="B9" s="312" t="s">
        <v>21</v>
      </c>
      <c r="C9" s="187">
        <v>100</v>
      </c>
      <c r="D9" s="188">
        <f t="shared" ref="D9:S9" si="1">IF($C8=0,0%,(D8/$C8*100))</f>
        <v>89.87341772151899</v>
      </c>
      <c r="E9" s="188">
        <f t="shared" si="1"/>
        <v>2.5316455696202533</v>
      </c>
      <c r="F9" s="189">
        <f t="shared" si="1"/>
        <v>7.59493670886076</v>
      </c>
      <c r="G9" s="163">
        <f t="shared" si="1"/>
        <v>1.2658227848101267</v>
      </c>
      <c r="H9" s="191">
        <f t="shared" si="1"/>
        <v>0</v>
      </c>
      <c r="I9" s="192">
        <f t="shared" si="1"/>
        <v>0</v>
      </c>
      <c r="J9" s="192">
        <f t="shared" si="1"/>
        <v>0.63291139240506333</v>
      </c>
      <c r="K9" s="192">
        <f t="shared" si="1"/>
        <v>0</v>
      </c>
      <c r="L9" s="192">
        <f t="shared" si="1"/>
        <v>0</v>
      </c>
      <c r="M9" s="192">
        <f t="shared" si="1"/>
        <v>0</v>
      </c>
      <c r="N9" s="192">
        <f t="shared" si="1"/>
        <v>0.63291139240506333</v>
      </c>
      <c r="O9" s="192">
        <f t="shared" si="1"/>
        <v>0</v>
      </c>
      <c r="P9" s="192">
        <f t="shared" si="1"/>
        <v>0</v>
      </c>
      <c r="Q9" s="192">
        <f t="shared" si="1"/>
        <v>0</v>
      </c>
      <c r="R9" s="192">
        <f t="shared" si="1"/>
        <v>0</v>
      </c>
      <c r="S9" s="193">
        <f t="shared" si="1"/>
        <v>0</v>
      </c>
    </row>
    <row r="10" spans="1:19" ht="24" customHeight="1" thickBot="1" x14ac:dyDescent="0.25">
      <c r="A10" s="651" t="s">
        <v>174</v>
      </c>
      <c r="B10" s="652"/>
      <c r="C10" s="652"/>
      <c r="D10" s="652"/>
      <c r="E10" s="652"/>
      <c r="F10" s="652"/>
      <c r="G10" s="652"/>
      <c r="H10" s="652"/>
      <c r="I10" s="652"/>
      <c r="J10" s="652"/>
      <c r="K10" s="652"/>
      <c r="L10" s="652"/>
      <c r="M10" s="652"/>
      <c r="N10" s="652"/>
      <c r="O10" s="652"/>
      <c r="P10" s="652"/>
      <c r="Q10" s="652"/>
      <c r="R10" s="652"/>
      <c r="S10" s="653"/>
    </row>
    <row r="11" spans="1:19" s="1" customFormat="1" ht="31.5" customHeight="1" thickBot="1" x14ac:dyDescent="0.25">
      <c r="A11" s="411" t="s">
        <v>29</v>
      </c>
      <c r="B11" s="306" t="s">
        <v>20</v>
      </c>
      <c r="C11" s="70">
        <v>12</v>
      </c>
      <c r="D11" s="87" t="s">
        <v>30</v>
      </c>
      <c r="E11" s="88" t="s">
        <v>30</v>
      </c>
      <c r="F11" s="89" t="s">
        <v>30</v>
      </c>
      <c r="G11" s="90" t="s">
        <v>30</v>
      </c>
      <c r="H11" s="87" t="s">
        <v>30</v>
      </c>
      <c r="I11" s="88" t="s">
        <v>30</v>
      </c>
      <c r="J11" s="88" t="s">
        <v>30</v>
      </c>
      <c r="K11" s="88" t="s">
        <v>30</v>
      </c>
      <c r="L11" s="88" t="s">
        <v>30</v>
      </c>
      <c r="M11" s="88" t="s">
        <v>30</v>
      </c>
      <c r="N11" s="88" t="s">
        <v>30</v>
      </c>
      <c r="O11" s="88" t="s">
        <v>30</v>
      </c>
      <c r="P11" s="88" t="s">
        <v>30</v>
      </c>
      <c r="Q11" s="88" t="s">
        <v>30</v>
      </c>
      <c r="R11" s="88" t="s">
        <v>30</v>
      </c>
      <c r="S11" s="91" t="s">
        <v>30</v>
      </c>
    </row>
    <row r="12" spans="1:19" s="1" customFormat="1" ht="31.5" customHeight="1" x14ac:dyDescent="0.2">
      <c r="A12" s="631" t="s">
        <v>170</v>
      </c>
      <c r="B12" s="375" t="s">
        <v>31</v>
      </c>
      <c r="C12" s="377">
        <v>266</v>
      </c>
      <c r="D12" s="377">
        <v>64</v>
      </c>
      <c r="E12" s="378">
        <v>195</v>
      </c>
      <c r="F12" s="377">
        <v>7</v>
      </c>
      <c r="G12" s="377">
        <v>2</v>
      </c>
      <c r="H12" s="377"/>
      <c r="I12" s="377">
        <v>1</v>
      </c>
      <c r="J12" s="377"/>
      <c r="K12" s="377"/>
      <c r="L12" s="377"/>
      <c r="M12" s="377"/>
      <c r="N12" s="377"/>
      <c r="O12" s="377"/>
      <c r="P12" s="377"/>
      <c r="Q12" s="377">
        <v>1</v>
      </c>
      <c r="R12" s="377"/>
      <c r="S12" s="378"/>
    </row>
    <row r="13" spans="1:19" ht="24" customHeight="1" thickBot="1" x14ac:dyDescent="0.25">
      <c r="A13" s="632"/>
      <c r="B13" s="381" t="s">
        <v>21</v>
      </c>
      <c r="C13" s="372">
        <v>100</v>
      </c>
      <c r="D13" s="372">
        <f t="shared" ref="D13:S13" si="2">IF($C12=0,0%,(D12/$C12*100))</f>
        <v>24.060150375939848</v>
      </c>
      <c r="E13" s="373">
        <f t="shared" si="2"/>
        <v>73.308270676691734</v>
      </c>
      <c r="F13" s="372">
        <f t="shared" si="2"/>
        <v>2.6315789473684208</v>
      </c>
      <c r="G13" s="372">
        <f t="shared" si="2"/>
        <v>0.75187969924812026</v>
      </c>
      <c r="H13" s="372">
        <f t="shared" si="2"/>
        <v>0</v>
      </c>
      <c r="I13" s="372">
        <f t="shared" si="2"/>
        <v>0.37593984962406013</v>
      </c>
      <c r="J13" s="372">
        <f t="shared" si="2"/>
        <v>0</v>
      </c>
      <c r="K13" s="372">
        <f t="shared" si="2"/>
        <v>0</v>
      </c>
      <c r="L13" s="372">
        <f t="shared" si="2"/>
        <v>0</v>
      </c>
      <c r="M13" s="372">
        <f t="shared" si="2"/>
        <v>0</v>
      </c>
      <c r="N13" s="372">
        <f t="shared" si="2"/>
        <v>0</v>
      </c>
      <c r="O13" s="372">
        <f t="shared" si="2"/>
        <v>0</v>
      </c>
      <c r="P13" s="372">
        <f t="shared" si="2"/>
        <v>0</v>
      </c>
      <c r="Q13" s="372">
        <f t="shared" si="2"/>
        <v>0.37593984962406013</v>
      </c>
      <c r="R13" s="372">
        <f t="shared" si="2"/>
        <v>0</v>
      </c>
      <c r="S13" s="373">
        <f t="shared" si="2"/>
        <v>0</v>
      </c>
    </row>
    <row r="14" spans="1:19" ht="18" customHeight="1" x14ac:dyDescent="0.2">
      <c r="A14" s="631" t="s">
        <v>171</v>
      </c>
      <c r="B14" s="382" t="s">
        <v>20</v>
      </c>
      <c r="C14" s="383">
        <v>165</v>
      </c>
      <c r="D14" s="383">
        <v>31</v>
      </c>
      <c r="E14" s="383">
        <v>133</v>
      </c>
      <c r="F14" s="384">
        <v>1</v>
      </c>
      <c r="G14" s="385"/>
      <c r="H14" s="386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7"/>
    </row>
    <row r="15" spans="1:19" ht="18" customHeight="1" thickBot="1" x14ac:dyDescent="0.25">
      <c r="A15" s="632"/>
      <c r="B15" s="312" t="s">
        <v>21</v>
      </c>
      <c r="C15" s="187">
        <v>100</v>
      </c>
      <c r="D15" s="188">
        <f t="shared" ref="D15:S15" si="3">IF($C14=0,0%,(D14/$C14*100))</f>
        <v>18.787878787878785</v>
      </c>
      <c r="E15" s="188">
        <f t="shared" si="3"/>
        <v>80.606060606060609</v>
      </c>
      <c r="F15" s="189">
        <f t="shared" si="3"/>
        <v>0.60606060606060608</v>
      </c>
      <c r="G15" s="190">
        <f t="shared" si="3"/>
        <v>0</v>
      </c>
      <c r="H15" s="191">
        <f t="shared" si="3"/>
        <v>0</v>
      </c>
      <c r="I15" s="192">
        <f t="shared" si="3"/>
        <v>0</v>
      </c>
      <c r="J15" s="192">
        <f t="shared" si="3"/>
        <v>0</v>
      </c>
      <c r="K15" s="192">
        <f t="shared" si="3"/>
        <v>0</v>
      </c>
      <c r="L15" s="192">
        <f t="shared" si="3"/>
        <v>0</v>
      </c>
      <c r="M15" s="192">
        <f t="shared" si="3"/>
        <v>0</v>
      </c>
      <c r="N15" s="192">
        <f t="shared" si="3"/>
        <v>0</v>
      </c>
      <c r="O15" s="192">
        <f t="shared" si="3"/>
        <v>0</v>
      </c>
      <c r="P15" s="192">
        <f t="shared" si="3"/>
        <v>0</v>
      </c>
      <c r="Q15" s="192">
        <f t="shared" si="3"/>
        <v>0</v>
      </c>
      <c r="R15" s="192">
        <f t="shared" si="3"/>
        <v>0</v>
      </c>
      <c r="S15" s="193">
        <f t="shared" si="3"/>
        <v>0</v>
      </c>
    </row>
    <row r="16" spans="1:19" ht="18" customHeight="1" x14ac:dyDescent="0.2">
      <c r="A16" s="633" t="s">
        <v>103</v>
      </c>
      <c r="B16" s="311" t="s">
        <v>20</v>
      </c>
      <c r="C16" s="24">
        <v>165</v>
      </c>
      <c r="D16" s="24">
        <v>31</v>
      </c>
      <c r="E16" s="24">
        <v>133</v>
      </c>
      <c r="F16" s="54">
        <v>1</v>
      </c>
      <c r="G16" s="129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9"/>
    </row>
    <row r="17" spans="1:19" ht="18" customHeight="1" thickBot="1" x14ac:dyDescent="0.25">
      <c r="A17" s="634"/>
      <c r="B17" s="312" t="s">
        <v>21</v>
      </c>
      <c r="C17" s="187">
        <v>100</v>
      </c>
      <c r="D17" s="188">
        <f t="shared" ref="D17:S19" si="4">IF($C16=0,0%,(D16/$C16*100))</f>
        <v>18.787878787878785</v>
      </c>
      <c r="E17" s="188">
        <f t="shared" si="4"/>
        <v>80.606060606060609</v>
      </c>
      <c r="F17" s="189">
        <f t="shared" si="4"/>
        <v>0.60606060606060608</v>
      </c>
      <c r="G17" s="190">
        <f t="shared" si="4"/>
        <v>0</v>
      </c>
      <c r="H17" s="191">
        <f t="shared" si="4"/>
        <v>0</v>
      </c>
      <c r="I17" s="192">
        <f t="shared" si="4"/>
        <v>0</v>
      </c>
      <c r="J17" s="192">
        <f t="shared" si="4"/>
        <v>0</v>
      </c>
      <c r="K17" s="192">
        <f t="shared" si="4"/>
        <v>0</v>
      </c>
      <c r="L17" s="192">
        <f t="shared" si="4"/>
        <v>0</v>
      </c>
      <c r="M17" s="192">
        <f t="shared" si="4"/>
        <v>0</v>
      </c>
      <c r="N17" s="192">
        <f t="shared" si="4"/>
        <v>0</v>
      </c>
      <c r="O17" s="192">
        <f t="shared" si="4"/>
        <v>0</v>
      </c>
      <c r="P17" s="192">
        <f t="shared" si="4"/>
        <v>0</v>
      </c>
      <c r="Q17" s="192">
        <f t="shared" si="4"/>
        <v>0</v>
      </c>
      <c r="R17" s="192">
        <f t="shared" si="4"/>
        <v>0</v>
      </c>
      <c r="S17" s="193">
        <f t="shared" si="4"/>
        <v>0</v>
      </c>
    </row>
    <row r="18" spans="1:19" ht="18" customHeight="1" x14ac:dyDescent="0.2">
      <c r="A18" s="635" t="s">
        <v>172</v>
      </c>
      <c r="B18" s="311" t="s">
        <v>20</v>
      </c>
      <c r="C18" s="24">
        <v>13</v>
      </c>
      <c r="D18" s="24">
        <v>4</v>
      </c>
      <c r="E18" s="24">
        <v>9</v>
      </c>
      <c r="F18" s="54"/>
      <c r="G18" s="129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9"/>
    </row>
    <row r="19" spans="1:19" ht="18" customHeight="1" thickBot="1" x14ac:dyDescent="0.25">
      <c r="A19" s="636"/>
      <c r="B19" s="312" t="s">
        <v>21</v>
      </c>
      <c r="C19" s="187">
        <v>100</v>
      </c>
      <c r="D19" s="188">
        <f t="shared" si="4"/>
        <v>30.76923076923077</v>
      </c>
      <c r="E19" s="188">
        <f t="shared" si="4"/>
        <v>69.230769230769226</v>
      </c>
      <c r="F19" s="189">
        <f t="shared" si="4"/>
        <v>0</v>
      </c>
      <c r="G19" s="190">
        <f t="shared" si="4"/>
        <v>0</v>
      </c>
      <c r="H19" s="191">
        <f t="shared" si="4"/>
        <v>0</v>
      </c>
      <c r="I19" s="192">
        <f t="shared" si="4"/>
        <v>0</v>
      </c>
      <c r="J19" s="192">
        <f t="shared" si="4"/>
        <v>0</v>
      </c>
      <c r="K19" s="192">
        <f t="shared" si="4"/>
        <v>0</v>
      </c>
      <c r="L19" s="192">
        <f t="shared" si="4"/>
        <v>0</v>
      </c>
      <c r="M19" s="192">
        <f t="shared" si="4"/>
        <v>0</v>
      </c>
      <c r="N19" s="192">
        <f t="shared" si="4"/>
        <v>0</v>
      </c>
      <c r="O19" s="192">
        <f t="shared" si="4"/>
        <v>0</v>
      </c>
      <c r="P19" s="192">
        <f t="shared" si="4"/>
        <v>0</v>
      </c>
      <c r="Q19" s="192">
        <f t="shared" si="4"/>
        <v>0</v>
      </c>
      <c r="R19" s="192">
        <f t="shared" si="4"/>
        <v>0</v>
      </c>
      <c r="S19" s="193">
        <f t="shared" si="4"/>
        <v>0</v>
      </c>
    </row>
    <row r="20" spans="1:19" s="7" customFormat="1" ht="27" customHeight="1" thickBot="1" x14ac:dyDescent="0.25">
      <c r="A20" s="640" t="s">
        <v>173</v>
      </c>
      <c r="B20" s="641"/>
      <c r="C20" s="641"/>
      <c r="D20" s="641"/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2"/>
    </row>
    <row r="21" spans="1:19" s="1" customFormat="1" ht="31.5" customHeight="1" thickBot="1" x14ac:dyDescent="0.25">
      <c r="A21" s="408" t="s">
        <v>29</v>
      </c>
      <c r="B21" s="306" t="s">
        <v>20</v>
      </c>
      <c r="C21" s="70">
        <v>5</v>
      </c>
      <c r="D21" s="87" t="s">
        <v>30</v>
      </c>
      <c r="E21" s="88" t="s">
        <v>30</v>
      </c>
      <c r="F21" s="89" t="s">
        <v>30</v>
      </c>
      <c r="G21" s="90" t="s">
        <v>30</v>
      </c>
      <c r="H21" s="87" t="s">
        <v>30</v>
      </c>
      <c r="I21" s="88" t="s">
        <v>30</v>
      </c>
      <c r="J21" s="88" t="s">
        <v>30</v>
      </c>
      <c r="K21" s="88" t="s">
        <v>30</v>
      </c>
      <c r="L21" s="88" t="s">
        <v>30</v>
      </c>
      <c r="M21" s="88" t="s">
        <v>30</v>
      </c>
      <c r="N21" s="88" t="s">
        <v>30</v>
      </c>
      <c r="O21" s="88" t="s">
        <v>30</v>
      </c>
      <c r="P21" s="88" t="s">
        <v>30</v>
      </c>
      <c r="Q21" s="88" t="s">
        <v>30</v>
      </c>
      <c r="R21" s="88" t="s">
        <v>30</v>
      </c>
      <c r="S21" s="91" t="s">
        <v>30</v>
      </c>
    </row>
    <row r="22" spans="1:19" s="7" customFormat="1" ht="18" customHeight="1" x14ac:dyDescent="0.2">
      <c r="A22" s="631" t="s">
        <v>170</v>
      </c>
      <c r="B22" s="311" t="s">
        <v>20</v>
      </c>
      <c r="C22" s="24">
        <v>232</v>
      </c>
      <c r="D22" s="24">
        <v>87</v>
      </c>
      <c r="E22" s="24">
        <v>131</v>
      </c>
      <c r="F22" s="54">
        <v>14</v>
      </c>
      <c r="G22" s="129">
        <v>6</v>
      </c>
      <c r="H22" s="23">
        <v>1</v>
      </c>
      <c r="I22" s="24">
        <v>2</v>
      </c>
      <c r="J22" s="24">
        <v>2</v>
      </c>
      <c r="K22" s="24"/>
      <c r="L22" s="24"/>
      <c r="M22" s="24"/>
      <c r="N22" s="24"/>
      <c r="O22" s="24"/>
      <c r="P22" s="24"/>
      <c r="Q22" s="24">
        <v>1</v>
      </c>
      <c r="R22" s="24"/>
      <c r="S22" s="29"/>
    </row>
    <row r="23" spans="1:19" s="7" customFormat="1" ht="18" customHeight="1" thickBot="1" x14ac:dyDescent="0.25">
      <c r="A23" s="632"/>
      <c r="B23" s="312" t="s">
        <v>21</v>
      </c>
      <c r="C23" s="187">
        <v>100</v>
      </c>
      <c r="D23" s="188">
        <f t="shared" ref="D23:S29" si="5">IF($C22=0,0%,(D22/$C22*100))</f>
        <v>37.5</v>
      </c>
      <c r="E23" s="188">
        <f t="shared" si="5"/>
        <v>56.465517241379317</v>
      </c>
      <c r="F23" s="189">
        <f t="shared" si="5"/>
        <v>6.0344827586206895</v>
      </c>
      <c r="G23" s="190">
        <f t="shared" si="5"/>
        <v>2.5862068965517242</v>
      </c>
      <c r="H23" s="191">
        <f t="shared" si="5"/>
        <v>0.43103448275862066</v>
      </c>
      <c r="I23" s="192">
        <f t="shared" si="5"/>
        <v>0.86206896551724133</v>
      </c>
      <c r="J23" s="192">
        <f t="shared" si="5"/>
        <v>0.86206896551724133</v>
      </c>
      <c r="K23" s="192">
        <f t="shared" si="5"/>
        <v>0</v>
      </c>
      <c r="L23" s="192">
        <f t="shared" si="5"/>
        <v>0</v>
      </c>
      <c r="M23" s="192">
        <f t="shared" si="5"/>
        <v>0</v>
      </c>
      <c r="N23" s="192">
        <f t="shared" si="5"/>
        <v>0</v>
      </c>
      <c r="O23" s="192">
        <f t="shared" si="5"/>
        <v>0</v>
      </c>
      <c r="P23" s="192">
        <f t="shared" si="5"/>
        <v>0</v>
      </c>
      <c r="Q23" s="192">
        <f t="shared" si="5"/>
        <v>0.43103448275862066</v>
      </c>
      <c r="R23" s="192">
        <f t="shared" si="5"/>
        <v>0</v>
      </c>
      <c r="S23" s="193">
        <f t="shared" si="5"/>
        <v>0</v>
      </c>
    </row>
    <row r="24" spans="1:19" s="7" customFormat="1" ht="18" customHeight="1" x14ac:dyDescent="0.2">
      <c r="A24" s="631" t="s">
        <v>171</v>
      </c>
      <c r="B24" s="311" t="s">
        <v>20</v>
      </c>
      <c r="C24" s="24">
        <v>195</v>
      </c>
      <c r="D24" s="24">
        <v>76</v>
      </c>
      <c r="E24" s="24">
        <v>111</v>
      </c>
      <c r="F24" s="54">
        <v>8</v>
      </c>
      <c r="G24" s="129">
        <v>4</v>
      </c>
      <c r="H24" s="23">
        <v>1</v>
      </c>
      <c r="I24" s="24">
        <v>2</v>
      </c>
      <c r="J24" s="24">
        <v>1</v>
      </c>
      <c r="K24" s="24"/>
      <c r="L24" s="24"/>
      <c r="M24" s="24"/>
      <c r="N24" s="24"/>
      <c r="O24" s="24"/>
      <c r="P24" s="24"/>
      <c r="Q24" s="24"/>
      <c r="R24" s="24"/>
      <c r="S24" s="29"/>
    </row>
    <row r="25" spans="1:19" s="7" customFormat="1" ht="18" customHeight="1" thickBot="1" x14ac:dyDescent="0.25">
      <c r="A25" s="632"/>
      <c r="B25" s="312" t="s">
        <v>21</v>
      </c>
      <c r="C25" s="187">
        <v>100</v>
      </c>
      <c r="D25" s="188">
        <f t="shared" si="5"/>
        <v>38.974358974358978</v>
      </c>
      <c r="E25" s="188">
        <f t="shared" si="5"/>
        <v>56.92307692307692</v>
      </c>
      <c r="F25" s="189">
        <f t="shared" si="5"/>
        <v>4.1025641025641022</v>
      </c>
      <c r="G25" s="190">
        <f t="shared" si="5"/>
        <v>2.0512820512820511</v>
      </c>
      <c r="H25" s="191">
        <f t="shared" si="5"/>
        <v>0.51282051282051277</v>
      </c>
      <c r="I25" s="192">
        <f t="shared" si="5"/>
        <v>1.0256410256410255</v>
      </c>
      <c r="J25" s="192">
        <f t="shared" si="5"/>
        <v>0.51282051282051277</v>
      </c>
      <c r="K25" s="192">
        <f t="shared" si="5"/>
        <v>0</v>
      </c>
      <c r="L25" s="192">
        <f t="shared" si="5"/>
        <v>0</v>
      </c>
      <c r="M25" s="192">
        <f t="shared" si="5"/>
        <v>0</v>
      </c>
      <c r="N25" s="192">
        <f t="shared" si="5"/>
        <v>0</v>
      </c>
      <c r="O25" s="192">
        <f t="shared" si="5"/>
        <v>0</v>
      </c>
      <c r="P25" s="192">
        <f t="shared" si="5"/>
        <v>0</v>
      </c>
      <c r="Q25" s="192">
        <f t="shared" si="5"/>
        <v>0</v>
      </c>
      <c r="R25" s="192">
        <f t="shared" si="5"/>
        <v>0</v>
      </c>
      <c r="S25" s="193">
        <f t="shared" si="5"/>
        <v>0</v>
      </c>
    </row>
    <row r="26" spans="1:19" ht="18" customHeight="1" x14ac:dyDescent="0.2">
      <c r="A26" s="633" t="s">
        <v>103</v>
      </c>
      <c r="B26" s="311" t="s">
        <v>20</v>
      </c>
      <c r="C26" s="24">
        <v>68</v>
      </c>
      <c r="D26" s="24">
        <v>21</v>
      </c>
      <c r="E26" s="24">
        <v>45</v>
      </c>
      <c r="F26" s="54">
        <v>2</v>
      </c>
      <c r="G26" s="129">
        <v>2</v>
      </c>
      <c r="H26" s="23"/>
      <c r="I26" s="24">
        <v>2</v>
      </c>
      <c r="J26" s="24"/>
      <c r="K26" s="24"/>
      <c r="L26" s="24"/>
      <c r="M26" s="24"/>
      <c r="N26" s="24"/>
      <c r="O26" s="24"/>
      <c r="P26" s="24"/>
      <c r="Q26" s="24"/>
      <c r="R26" s="24"/>
      <c r="S26" s="29"/>
    </row>
    <row r="27" spans="1:19" ht="18" customHeight="1" thickBot="1" x14ac:dyDescent="0.25">
      <c r="A27" s="634"/>
      <c r="B27" s="312" t="s">
        <v>21</v>
      </c>
      <c r="C27" s="187">
        <v>100</v>
      </c>
      <c r="D27" s="188">
        <f t="shared" si="5"/>
        <v>30.882352941176471</v>
      </c>
      <c r="E27" s="188">
        <f t="shared" si="5"/>
        <v>66.17647058823529</v>
      </c>
      <c r="F27" s="189">
        <f t="shared" si="5"/>
        <v>2.9411764705882351</v>
      </c>
      <c r="G27" s="190">
        <f t="shared" si="5"/>
        <v>2.9411764705882351</v>
      </c>
      <c r="H27" s="191">
        <f t="shared" si="5"/>
        <v>0</v>
      </c>
      <c r="I27" s="192">
        <f t="shared" si="5"/>
        <v>2.9411764705882351</v>
      </c>
      <c r="J27" s="192">
        <f t="shared" si="5"/>
        <v>0</v>
      </c>
      <c r="K27" s="192">
        <f t="shared" si="5"/>
        <v>0</v>
      </c>
      <c r="L27" s="192">
        <f t="shared" si="5"/>
        <v>0</v>
      </c>
      <c r="M27" s="192">
        <f t="shared" si="5"/>
        <v>0</v>
      </c>
      <c r="N27" s="192">
        <f t="shared" si="5"/>
        <v>0</v>
      </c>
      <c r="O27" s="192">
        <f t="shared" si="5"/>
        <v>0</v>
      </c>
      <c r="P27" s="192">
        <f t="shared" si="5"/>
        <v>0</v>
      </c>
      <c r="Q27" s="192">
        <f t="shared" si="5"/>
        <v>0</v>
      </c>
      <c r="R27" s="192">
        <f t="shared" si="5"/>
        <v>0</v>
      </c>
      <c r="S27" s="193">
        <f t="shared" si="5"/>
        <v>0</v>
      </c>
    </row>
    <row r="28" spans="1:19" ht="18" customHeight="1" x14ac:dyDescent="0.2">
      <c r="A28" s="635" t="s">
        <v>172</v>
      </c>
      <c r="B28" s="311" t="s">
        <v>20</v>
      </c>
      <c r="C28" s="24">
        <v>2</v>
      </c>
      <c r="D28" s="24">
        <v>1</v>
      </c>
      <c r="E28" s="24">
        <v>1</v>
      </c>
      <c r="F28" s="54"/>
      <c r="G28" s="129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9"/>
    </row>
    <row r="29" spans="1:19" ht="18" customHeight="1" thickBot="1" x14ac:dyDescent="0.25">
      <c r="A29" s="636"/>
      <c r="B29" s="312" t="s">
        <v>21</v>
      </c>
      <c r="C29" s="187">
        <v>100</v>
      </c>
      <c r="D29" s="188">
        <f t="shared" si="5"/>
        <v>50</v>
      </c>
      <c r="E29" s="188">
        <f t="shared" si="5"/>
        <v>50</v>
      </c>
      <c r="F29" s="189">
        <f t="shared" si="5"/>
        <v>0</v>
      </c>
      <c r="G29" s="190">
        <f t="shared" si="5"/>
        <v>0</v>
      </c>
      <c r="H29" s="191">
        <f t="shared" si="5"/>
        <v>0</v>
      </c>
      <c r="I29" s="192">
        <f t="shared" si="5"/>
        <v>0</v>
      </c>
      <c r="J29" s="192">
        <f t="shared" si="5"/>
        <v>0</v>
      </c>
      <c r="K29" s="192">
        <f t="shared" si="5"/>
        <v>0</v>
      </c>
      <c r="L29" s="192">
        <f t="shared" si="5"/>
        <v>0</v>
      </c>
      <c r="M29" s="192">
        <f t="shared" si="5"/>
        <v>0</v>
      </c>
      <c r="N29" s="192">
        <f t="shared" si="5"/>
        <v>0</v>
      </c>
      <c r="O29" s="192">
        <f t="shared" si="5"/>
        <v>0</v>
      </c>
      <c r="P29" s="192">
        <f t="shared" si="5"/>
        <v>0</v>
      </c>
      <c r="Q29" s="192">
        <f t="shared" si="5"/>
        <v>0</v>
      </c>
      <c r="R29" s="192">
        <f t="shared" si="5"/>
        <v>0</v>
      </c>
      <c r="S29" s="193">
        <f t="shared" si="5"/>
        <v>0</v>
      </c>
    </row>
    <row r="30" spans="1:19" s="8" customFormat="1" ht="27.75" customHeight="1" thickBot="1" x14ac:dyDescent="0.25">
      <c r="A30" s="657" t="s">
        <v>251</v>
      </c>
      <c r="B30" s="658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9"/>
    </row>
    <row r="31" spans="1:19" s="7" customFormat="1" ht="28.5" customHeight="1" x14ac:dyDescent="0.2">
      <c r="A31" s="380" t="s">
        <v>68</v>
      </c>
      <c r="B31" s="59" t="s">
        <v>31</v>
      </c>
      <c r="C31" s="60"/>
      <c r="D31" s="61"/>
      <c r="E31" s="62"/>
      <c r="F31" s="63"/>
      <c r="G31" s="64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7"/>
    </row>
    <row r="32" spans="1:19" s="7" customFormat="1" ht="18" customHeight="1" x14ac:dyDescent="0.2">
      <c r="A32" s="654" t="s">
        <v>69</v>
      </c>
      <c r="B32" s="311" t="s">
        <v>20</v>
      </c>
      <c r="C32" s="24">
        <v>695</v>
      </c>
      <c r="D32" s="24">
        <v>616</v>
      </c>
      <c r="E32" s="24">
        <v>25</v>
      </c>
      <c r="F32" s="54">
        <v>54</v>
      </c>
      <c r="G32" s="129">
        <v>15</v>
      </c>
      <c r="H32" s="23"/>
      <c r="I32" s="24">
        <v>1</v>
      </c>
      <c r="J32" s="24">
        <v>3</v>
      </c>
      <c r="K32" s="24">
        <v>4</v>
      </c>
      <c r="L32" s="24"/>
      <c r="M32" s="24"/>
      <c r="N32" s="24">
        <v>3</v>
      </c>
      <c r="O32" s="24">
        <v>1</v>
      </c>
      <c r="P32" s="24"/>
      <c r="Q32" s="24">
        <v>2</v>
      </c>
      <c r="R32" s="24"/>
      <c r="S32" s="29">
        <v>1</v>
      </c>
    </row>
    <row r="33" spans="1:19" s="7" customFormat="1" ht="18" customHeight="1" x14ac:dyDescent="0.2">
      <c r="A33" s="660"/>
      <c r="B33" s="312" t="s">
        <v>21</v>
      </c>
      <c r="C33" s="187">
        <v>100</v>
      </c>
      <c r="D33" s="188">
        <f t="shared" ref="D33:S37" si="6">IF($C32=0,0%,(D32/$C32*100))</f>
        <v>88.633093525179845</v>
      </c>
      <c r="E33" s="188">
        <f t="shared" si="6"/>
        <v>3.5971223021582732</v>
      </c>
      <c r="F33" s="189">
        <f t="shared" si="6"/>
        <v>7.7697841726618702</v>
      </c>
      <c r="G33" s="190">
        <f t="shared" si="6"/>
        <v>2.1582733812949639</v>
      </c>
      <c r="H33" s="191">
        <f t="shared" si="6"/>
        <v>0</v>
      </c>
      <c r="I33" s="192">
        <f t="shared" si="6"/>
        <v>0.14388489208633093</v>
      </c>
      <c r="J33" s="192">
        <f t="shared" si="6"/>
        <v>0.43165467625899279</v>
      </c>
      <c r="K33" s="192">
        <f t="shared" si="6"/>
        <v>0.57553956834532372</v>
      </c>
      <c r="L33" s="192">
        <f t="shared" si="6"/>
        <v>0</v>
      </c>
      <c r="M33" s="192">
        <f t="shared" si="6"/>
        <v>0</v>
      </c>
      <c r="N33" s="192">
        <f t="shared" si="6"/>
        <v>0.43165467625899279</v>
      </c>
      <c r="O33" s="192">
        <f t="shared" si="6"/>
        <v>0.14388489208633093</v>
      </c>
      <c r="P33" s="192">
        <f t="shared" si="6"/>
        <v>0</v>
      </c>
      <c r="Q33" s="192">
        <f t="shared" si="6"/>
        <v>0.28776978417266186</v>
      </c>
      <c r="R33" s="192">
        <f t="shared" si="6"/>
        <v>0</v>
      </c>
      <c r="S33" s="193">
        <f t="shared" si="6"/>
        <v>0.14388489208633093</v>
      </c>
    </row>
    <row r="34" spans="1:19" s="7" customFormat="1" ht="18" customHeight="1" x14ac:dyDescent="0.2">
      <c r="A34" s="654" t="s">
        <v>70</v>
      </c>
      <c r="B34" s="311" t="s">
        <v>20</v>
      </c>
      <c r="C34" s="24">
        <v>13</v>
      </c>
      <c r="D34" s="24">
        <v>11</v>
      </c>
      <c r="E34" s="24">
        <v>2</v>
      </c>
      <c r="F34" s="54"/>
      <c r="G34" s="129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9"/>
    </row>
    <row r="35" spans="1:19" s="7" customFormat="1" ht="18" customHeight="1" x14ac:dyDescent="0.2">
      <c r="A35" s="655"/>
      <c r="B35" s="312" t="s">
        <v>21</v>
      </c>
      <c r="C35" s="187">
        <v>100</v>
      </c>
      <c r="D35" s="188">
        <f t="shared" si="6"/>
        <v>84.615384615384613</v>
      </c>
      <c r="E35" s="188">
        <f t="shared" si="6"/>
        <v>15.384615384615385</v>
      </c>
      <c r="F35" s="189">
        <f t="shared" si="6"/>
        <v>0</v>
      </c>
      <c r="G35" s="190">
        <f t="shared" si="6"/>
        <v>0</v>
      </c>
      <c r="H35" s="191">
        <f t="shared" si="6"/>
        <v>0</v>
      </c>
      <c r="I35" s="192">
        <f t="shared" si="6"/>
        <v>0</v>
      </c>
      <c r="J35" s="192">
        <f t="shared" si="6"/>
        <v>0</v>
      </c>
      <c r="K35" s="192">
        <f t="shared" si="6"/>
        <v>0</v>
      </c>
      <c r="L35" s="192">
        <f t="shared" si="6"/>
        <v>0</v>
      </c>
      <c r="M35" s="192">
        <f t="shared" si="6"/>
        <v>0</v>
      </c>
      <c r="N35" s="192">
        <f t="shared" si="6"/>
        <v>0</v>
      </c>
      <c r="O35" s="192">
        <f t="shared" si="6"/>
        <v>0</v>
      </c>
      <c r="P35" s="192">
        <f t="shared" si="6"/>
        <v>0</v>
      </c>
      <c r="Q35" s="192">
        <f t="shared" si="6"/>
        <v>0</v>
      </c>
      <c r="R35" s="192">
        <f t="shared" si="6"/>
        <v>0</v>
      </c>
      <c r="S35" s="193">
        <f t="shared" si="6"/>
        <v>0</v>
      </c>
    </row>
    <row r="36" spans="1:19" s="7" customFormat="1" ht="18" customHeight="1" x14ac:dyDescent="0.2">
      <c r="A36" s="654" t="s">
        <v>71</v>
      </c>
      <c r="B36" s="311" t="s">
        <v>20</v>
      </c>
      <c r="C36" s="24">
        <v>1</v>
      </c>
      <c r="D36" s="24">
        <v>1</v>
      </c>
      <c r="E36" s="24"/>
      <c r="F36" s="54"/>
      <c r="G36" s="129"/>
      <c r="H36" s="23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9"/>
    </row>
    <row r="37" spans="1:19" s="7" customFormat="1" ht="18" customHeight="1" thickBot="1" x14ac:dyDescent="0.25">
      <c r="A37" s="656"/>
      <c r="B37" s="365" t="s">
        <v>21</v>
      </c>
      <c r="C37" s="201">
        <v>100</v>
      </c>
      <c r="D37" s="202">
        <f t="shared" si="6"/>
        <v>100</v>
      </c>
      <c r="E37" s="202">
        <f t="shared" si="6"/>
        <v>0</v>
      </c>
      <c r="F37" s="203">
        <f t="shared" si="6"/>
        <v>0</v>
      </c>
      <c r="G37" s="204">
        <f t="shared" si="6"/>
        <v>0</v>
      </c>
      <c r="H37" s="205">
        <f t="shared" si="6"/>
        <v>0</v>
      </c>
      <c r="I37" s="206">
        <f t="shared" si="6"/>
        <v>0</v>
      </c>
      <c r="J37" s="206">
        <f t="shared" si="6"/>
        <v>0</v>
      </c>
      <c r="K37" s="206">
        <f t="shared" si="6"/>
        <v>0</v>
      </c>
      <c r="L37" s="206">
        <f t="shared" si="6"/>
        <v>0</v>
      </c>
      <c r="M37" s="206">
        <f t="shared" si="6"/>
        <v>0</v>
      </c>
      <c r="N37" s="206">
        <f t="shared" si="6"/>
        <v>0</v>
      </c>
      <c r="O37" s="206">
        <f t="shared" si="6"/>
        <v>0</v>
      </c>
      <c r="P37" s="206">
        <f t="shared" si="6"/>
        <v>0</v>
      </c>
      <c r="Q37" s="206">
        <f t="shared" si="6"/>
        <v>0</v>
      </c>
      <c r="R37" s="206">
        <f t="shared" si="6"/>
        <v>0</v>
      </c>
      <c r="S37" s="207">
        <f t="shared" si="6"/>
        <v>0</v>
      </c>
    </row>
    <row r="38" spans="1:19" ht="13.5" thickTop="1" x14ac:dyDescent="0.2"/>
  </sheetData>
  <mergeCells count="20">
    <mergeCell ref="A34:A35"/>
    <mergeCell ref="A36:A37"/>
    <mergeCell ref="A22:A23"/>
    <mergeCell ref="A24:A25"/>
    <mergeCell ref="A26:A27"/>
    <mergeCell ref="A28:A29"/>
    <mergeCell ref="A30:S30"/>
    <mergeCell ref="A32:A33"/>
    <mergeCell ref="A20:S20"/>
    <mergeCell ref="A1:S2"/>
    <mergeCell ref="A3:B3"/>
    <mergeCell ref="H4:S4"/>
    <mergeCell ref="A5:A6"/>
    <mergeCell ref="A7:S7"/>
    <mergeCell ref="A8:A9"/>
    <mergeCell ref="A10:S10"/>
    <mergeCell ref="A12:A13"/>
    <mergeCell ref="A14:A15"/>
    <mergeCell ref="A16:A17"/>
    <mergeCell ref="A18:A19"/>
  </mergeCells>
  <printOptions horizontalCentered="1" verticalCentered="1"/>
  <pageMargins left="0" right="0" top="0.25" bottom="0.25" header="0" footer="0"/>
  <pageSetup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S38"/>
  <sheetViews>
    <sheetView zoomScaleNormal="100" zoomScaleSheetLayoutView="100" workbookViewId="0">
      <selection activeCell="A30" sqref="A30:S30"/>
    </sheetView>
  </sheetViews>
  <sheetFormatPr defaultColWidth="8.85546875" defaultRowHeight="12.75" x14ac:dyDescent="0.2"/>
  <cols>
    <col min="1" max="1" width="22.28515625" style="2" customWidth="1"/>
    <col min="2" max="2" width="4.42578125" style="21" customWidth="1"/>
    <col min="3" max="3" width="7.42578125" style="2" customWidth="1"/>
    <col min="4" max="4" width="10.42578125" style="2" customWidth="1"/>
    <col min="5" max="5" width="9.42578125" style="2" customWidth="1"/>
    <col min="6" max="6" width="9.85546875" style="2" customWidth="1"/>
    <col min="7" max="7" width="10" style="2" customWidth="1"/>
    <col min="8" max="8" width="13.5703125" style="2" customWidth="1"/>
    <col min="9" max="9" width="10.28515625" style="2" customWidth="1"/>
    <col min="10" max="10" width="10.140625" style="2" customWidth="1"/>
    <col min="11" max="11" width="9.7109375" style="2" customWidth="1"/>
    <col min="12" max="12" width="10.140625" style="2" customWidth="1"/>
    <col min="13" max="13" width="11.7109375" style="2" customWidth="1"/>
    <col min="14" max="14" width="9.7109375" style="2" customWidth="1"/>
    <col min="15" max="15" width="10.140625" style="2" customWidth="1"/>
    <col min="16" max="16" width="10.28515625" style="2" customWidth="1"/>
    <col min="17" max="18" width="10.42578125" style="2" customWidth="1"/>
    <col min="19" max="19" width="12.42578125" style="2" customWidth="1"/>
  </cols>
  <sheetData>
    <row r="1" spans="1:19" ht="18" customHeight="1" thickTop="1" x14ac:dyDescent="0.2">
      <c r="A1" s="620" t="s">
        <v>239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62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643" t="s">
        <v>72</v>
      </c>
      <c r="B3" s="644"/>
      <c r="C3" s="99" t="s">
        <v>1</v>
      </c>
      <c r="D3" s="99" t="s">
        <v>2</v>
      </c>
      <c r="E3" s="99" t="s">
        <v>3</v>
      </c>
      <c r="F3" s="183" t="s">
        <v>4</v>
      </c>
      <c r="G3" s="184" t="s">
        <v>5</v>
      </c>
      <c r="H3" s="185" t="s">
        <v>6</v>
      </c>
      <c r="I3" s="99" t="s">
        <v>7</v>
      </c>
      <c r="J3" s="185" t="s">
        <v>8</v>
      </c>
      <c r="K3" s="99" t="s">
        <v>9</v>
      </c>
      <c r="L3" s="99" t="s">
        <v>10</v>
      </c>
      <c r="M3" s="99" t="s">
        <v>11</v>
      </c>
      <c r="N3" s="99" t="s">
        <v>12</v>
      </c>
      <c r="O3" s="99" t="s">
        <v>13</v>
      </c>
      <c r="P3" s="99" t="s">
        <v>14</v>
      </c>
      <c r="Q3" s="99" t="s">
        <v>15</v>
      </c>
      <c r="R3" s="99" t="s">
        <v>16</v>
      </c>
      <c r="S3" s="186" t="s">
        <v>17</v>
      </c>
    </row>
    <row r="4" spans="1:19" s="1" customFormat="1" ht="23.25" customHeight="1" thickTop="1" thickBot="1" x14ac:dyDescent="0.25">
      <c r="A4" s="37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s="68" customFormat="1" ht="15.75" customHeight="1" thickTop="1" x14ac:dyDescent="0.2">
      <c r="A5" s="645" t="s">
        <v>73</v>
      </c>
      <c r="B5" s="309" t="s">
        <v>20</v>
      </c>
      <c r="C5" s="349">
        <v>2200</v>
      </c>
      <c r="D5" s="349">
        <v>1887</v>
      </c>
      <c r="E5" s="349">
        <v>125</v>
      </c>
      <c r="F5" s="350">
        <v>188</v>
      </c>
      <c r="G5" s="237">
        <v>39</v>
      </c>
      <c r="H5" s="351">
        <v>0</v>
      </c>
      <c r="I5" s="349">
        <v>3</v>
      </c>
      <c r="J5" s="349">
        <v>10</v>
      </c>
      <c r="K5" s="349">
        <v>5</v>
      </c>
      <c r="L5" s="349">
        <v>0</v>
      </c>
      <c r="M5" s="349">
        <v>1</v>
      </c>
      <c r="N5" s="349">
        <v>6</v>
      </c>
      <c r="O5" s="349">
        <v>3</v>
      </c>
      <c r="P5" s="349">
        <v>0</v>
      </c>
      <c r="Q5" s="349">
        <v>10</v>
      </c>
      <c r="R5" s="349">
        <v>0</v>
      </c>
      <c r="S5" s="352">
        <v>1</v>
      </c>
    </row>
    <row r="6" spans="1:19" s="68" customFormat="1" ht="21" customHeight="1" thickBot="1" x14ac:dyDescent="0.25">
      <c r="A6" s="646"/>
      <c r="B6" s="312" t="s">
        <v>21</v>
      </c>
      <c r="C6" s="187">
        <v>100</v>
      </c>
      <c r="D6" s="188">
        <f t="shared" ref="D6:S6" si="0">IF($C5=0,0%,(D5/$C5*100))</f>
        <v>85.77272727272728</v>
      </c>
      <c r="E6" s="188">
        <f t="shared" si="0"/>
        <v>5.6818181818181817</v>
      </c>
      <c r="F6" s="189">
        <f t="shared" si="0"/>
        <v>8.545454545454545</v>
      </c>
      <c r="G6" s="190">
        <f t="shared" si="0"/>
        <v>1.7727272727272727</v>
      </c>
      <c r="H6" s="191">
        <f t="shared" si="0"/>
        <v>0</v>
      </c>
      <c r="I6" s="192">
        <f t="shared" si="0"/>
        <v>0.13636363636363638</v>
      </c>
      <c r="J6" s="192">
        <f t="shared" si="0"/>
        <v>0.45454545454545453</v>
      </c>
      <c r="K6" s="192">
        <f t="shared" si="0"/>
        <v>0.22727272727272727</v>
      </c>
      <c r="L6" s="192">
        <f t="shared" si="0"/>
        <v>0</v>
      </c>
      <c r="M6" s="192">
        <f t="shared" si="0"/>
        <v>4.5454545454545456E-2</v>
      </c>
      <c r="N6" s="192">
        <f t="shared" si="0"/>
        <v>0.27272727272727276</v>
      </c>
      <c r="O6" s="192">
        <f t="shared" si="0"/>
        <v>0.13636363636363638</v>
      </c>
      <c r="P6" s="192">
        <f t="shared" si="0"/>
        <v>0</v>
      </c>
      <c r="Q6" s="192">
        <f t="shared" si="0"/>
        <v>0.45454545454545453</v>
      </c>
      <c r="R6" s="192">
        <f t="shared" si="0"/>
        <v>0</v>
      </c>
      <c r="S6" s="193">
        <f t="shared" si="0"/>
        <v>4.5454545454545456E-2</v>
      </c>
    </row>
    <row r="7" spans="1:19" s="68" customFormat="1" ht="20.100000000000001" customHeight="1" thickTop="1" thickBot="1" x14ac:dyDescent="0.25">
      <c r="A7" s="647"/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</row>
    <row r="8" spans="1:19" ht="18" customHeight="1" thickTop="1" x14ac:dyDescent="0.2">
      <c r="A8" s="649" t="s">
        <v>238</v>
      </c>
      <c r="B8" s="311" t="s">
        <v>20</v>
      </c>
      <c r="C8" s="80">
        <v>561</v>
      </c>
      <c r="D8" s="80">
        <v>496</v>
      </c>
      <c r="E8" s="80">
        <v>22</v>
      </c>
      <c r="F8" s="79">
        <v>43</v>
      </c>
      <c r="G8" s="397">
        <v>14</v>
      </c>
      <c r="H8" s="353"/>
      <c r="I8" s="80">
        <v>1</v>
      </c>
      <c r="J8" s="80">
        <v>2</v>
      </c>
      <c r="K8" s="80">
        <v>4</v>
      </c>
      <c r="L8" s="80"/>
      <c r="M8" s="80"/>
      <c r="N8" s="80">
        <v>2</v>
      </c>
      <c r="O8" s="80">
        <v>1</v>
      </c>
      <c r="P8" s="80"/>
      <c r="Q8" s="80">
        <v>3</v>
      </c>
      <c r="R8" s="80"/>
      <c r="S8" s="81">
        <v>1</v>
      </c>
    </row>
    <row r="9" spans="1:19" ht="17.25" customHeight="1" thickBot="1" x14ac:dyDescent="0.25">
      <c r="A9" s="650"/>
      <c r="B9" s="312" t="s">
        <v>21</v>
      </c>
      <c r="C9" s="187">
        <v>100</v>
      </c>
      <c r="D9" s="188">
        <f t="shared" ref="D9:S9" si="1">IF($C8=0,0%,(D8/$C8*100))</f>
        <v>88.413547237076656</v>
      </c>
      <c r="E9" s="188">
        <f t="shared" si="1"/>
        <v>3.9215686274509802</v>
      </c>
      <c r="F9" s="189">
        <f t="shared" si="1"/>
        <v>7.66488413547237</v>
      </c>
      <c r="G9" s="163">
        <f t="shared" si="1"/>
        <v>2.4955436720142603</v>
      </c>
      <c r="H9" s="191">
        <f t="shared" si="1"/>
        <v>0</v>
      </c>
      <c r="I9" s="192">
        <f t="shared" si="1"/>
        <v>0.17825311942959002</v>
      </c>
      <c r="J9" s="192">
        <f t="shared" si="1"/>
        <v>0.35650623885918004</v>
      </c>
      <c r="K9" s="192">
        <f t="shared" si="1"/>
        <v>0.71301247771836007</v>
      </c>
      <c r="L9" s="192">
        <f t="shared" si="1"/>
        <v>0</v>
      </c>
      <c r="M9" s="192">
        <f t="shared" si="1"/>
        <v>0</v>
      </c>
      <c r="N9" s="192">
        <f t="shared" si="1"/>
        <v>0.35650623885918004</v>
      </c>
      <c r="O9" s="192">
        <f t="shared" si="1"/>
        <v>0.17825311942959002</v>
      </c>
      <c r="P9" s="192">
        <f t="shared" si="1"/>
        <v>0</v>
      </c>
      <c r="Q9" s="192">
        <f t="shared" si="1"/>
        <v>0.53475935828876997</v>
      </c>
      <c r="R9" s="192">
        <f t="shared" si="1"/>
        <v>0</v>
      </c>
      <c r="S9" s="193">
        <f t="shared" si="1"/>
        <v>0.17825311942959002</v>
      </c>
    </row>
    <row r="10" spans="1:19" ht="24" customHeight="1" thickBot="1" x14ac:dyDescent="0.25">
      <c r="A10" s="651" t="s">
        <v>174</v>
      </c>
      <c r="B10" s="652"/>
      <c r="C10" s="652"/>
      <c r="D10" s="652"/>
      <c r="E10" s="652"/>
      <c r="F10" s="652"/>
      <c r="G10" s="652"/>
      <c r="H10" s="652"/>
      <c r="I10" s="652"/>
      <c r="J10" s="652"/>
      <c r="K10" s="652"/>
      <c r="L10" s="652"/>
      <c r="M10" s="652"/>
      <c r="N10" s="652"/>
      <c r="O10" s="652"/>
      <c r="P10" s="652"/>
      <c r="Q10" s="652"/>
      <c r="R10" s="652"/>
      <c r="S10" s="653"/>
    </row>
    <row r="11" spans="1:19" s="1" customFormat="1" ht="31.5" customHeight="1" thickBot="1" x14ac:dyDescent="0.25">
      <c r="A11" s="411" t="s">
        <v>29</v>
      </c>
      <c r="B11" s="306" t="s">
        <v>20</v>
      </c>
      <c r="C11" s="70">
        <v>58</v>
      </c>
      <c r="D11" s="87" t="s">
        <v>30</v>
      </c>
      <c r="E11" s="88" t="s">
        <v>30</v>
      </c>
      <c r="F11" s="89" t="s">
        <v>30</v>
      </c>
      <c r="G11" s="90" t="s">
        <v>30</v>
      </c>
      <c r="H11" s="87" t="s">
        <v>30</v>
      </c>
      <c r="I11" s="88" t="s">
        <v>30</v>
      </c>
      <c r="J11" s="88" t="s">
        <v>30</v>
      </c>
      <c r="K11" s="88" t="s">
        <v>30</v>
      </c>
      <c r="L11" s="88" t="s">
        <v>30</v>
      </c>
      <c r="M11" s="88" t="s">
        <v>30</v>
      </c>
      <c r="N11" s="88" t="s">
        <v>30</v>
      </c>
      <c r="O11" s="88" t="s">
        <v>30</v>
      </c>
      <c r="P11" s="88" t="s">
        <v>30</v>
      </c>
      <c r="Q11" s="88" t="s">
        <v>30</v>
      </c>
      <c r="R11" s="88" t="s">
        <v>30</v>
      </c>
      <c r="S11" s="91" t="s">
        <v>30</v>
      </c>
    </row>
    <row r="12" spans="1:19" s="1" customFormat="1" ht="31.5" customHeight="1" x14ac:dyDescent="0.2">
      <c r="A12" s="631" t="s">
        <v>170</v>
      </c>
      <c r="B12" s="375" t="s">
        <v>31</v>
      </c>
      <c r="C12" s="377">
        <v>1597</v>
      </c>
      <c r="D12" s="377">
        <v>270</v>
      </c>
      <c r="E12" s="378">
        <v>1223</v>
      </c>
      <c r="F12" s="377">
        <v>104</v>
      </c>
      <c r="G12" s="377">
        <v>40</v>
      </c>
      <c r="H12" s="377">
        <v>2</v>
      </c>
      <c r="I12" s="377">
        <v>11</v>
      </c>
      <c r="J12" s="377">
        <v>6</v>
      </c>
      <c r="K12" s="377">
        <v>2</v>
      </c>
      <c r="L12" s="377">
        <v>2</v>
      </c>
      <c r="M12" s="377">
        <v>2</v>
      </c>
      <c r="N12" s="377">
        <v>3</v>
      </c>
      <c r="O12" s="377">
        <v>1</v>
      </c>
      <c r="P12" s="377"/>
      <c r="Q12" s="377">
        <v>11</v>
      </c>
      <c r="R12" s="377"/>
      <c r="S12" s="378"/>
    </row>
    <row r="13" spans="1:19" ht="24" customHeight="1" thickBot="1" x14ac:dyDescent="0.25">
      <c r="A13" s="632"/>
      <c r="B13" s="381" t="s">
        <v>21</v>
      </c>
      <c r="C13" s="372">
        <v>100</v>
      </c>
      <c r="D13" s="372">
        <f t="shared" ref="D13:S13" si="2">IF($C12=0,0%,(D12/$C12*100))</f>
        <v>16.906700062617407</v>
      </c>
      <c r="E13" s="373">
        <f t="shared" si="2"/>
        <v>76.581089542892926</v>
      </c>
      <c r="F13" s="372">
        <f t="shared" si="2"/>
        <v>6.5122103944896672</v>
      </c>
      <c r="G13" s="372">
        <f t="shared" si="2"/>
        <v>2.5046963055729492</v>
      </c>
      <c r="H13" s="372">
        <f t="shared" si="2"/>
        <v>0.12523481527864747</v>
      </c>
      <c r="I13" s="372">
        <f t="shared" si="2"/>
        <v>0.68879148403256107</v>
      </c>
      <c r="J13" s="372">
        <f t="shared" si="2"/>
        <v>0.37570444583594237</v>
      </c>
      <c r="K13" s="372">
        <f t="shared" si="2"/>
        <v>0.12523481527864747</v>
      </c>
      <c r="L13" s="372">
        <f t="shared" si="2"/>
        <v>0.12523481527864747</v>
      </c>
      <c r="M13" s="372">
        <f t="shared" si="2"/>
        <v>0.12523481527864747</v>
      </c>
      <c r="N13" s="372">
        <f t="shared" si="2"/>
        <v>0.18785222291797118</v>
      </c>
      <c r="O13" s="372">
        <f t="shared" si="2"/>
        <v>6.2617407639323733E-2</v>
      </c>
      <c r="P13" s="372">
        <f t="shared" si="2"/>
        <v>0</v>
      </c>
      <c r="Q13" s="372">
        <f t="shared" si="2"/>
        <v>0.68879148403256107</v>
      </c>
      <c r="R13" s="372">
        <f t="shared" si="2"/>
        <v>0</v>
      </c>
      <c r="S13" s="373">
        <f t="shared" si="2"/>
        <v>0</v>
      </c>
    </row>
    <row r="14" spans="1:19" ht="18" customHeight="1" x14ac:dyDescent="0.2">
      <c r="A14" s="631" t="s">
        <v>171</v>
      </c>
      <c r="B14" s="382" t="s">
        <v>20</v>
      </c>
      <c r="C14" s="383">
        <v>878</v>
      </c>
      <c r="D14" s="383">
        <v>117</v>
      </c>
      <c r="E14" s="383">
        <v>706</v>
      </c>
      <c r="F14" s="384">
        <v>55</v>
      </c>
      <c r="G14" s="385">
        <v>27</v>
      </c>
      <c r="H14" s="386">
        <v>1</v>
      </c>
      <c r="I14" s="383">
        <v>6</v>
      </c>
      <c r="J14" s="383">
        <v>4</v>
      </c>
      <c r="K14" s="383">
        <v>1</v>
      </c>
      <c r="L14" s="383">
        <v>2</v>
      </c>
      <c r="M14" s="383">
        <v>2</v>
      </c>
      <c r="N14" s="383">
        <v>2</v>
      </c>
      <c r="O14" s="383">
        <v>1</v>
      </c>
      <c r="P14" s="383"/>
      <c r="Q14" s="383">
        <v>8</v>
      </c>
      <c r="R14" s="383"/>
      <c r="S14" s="387"/>
    </row>
    <row r="15" spans="1:19" ht="18" customHeight="1" thickBot="1" x14ac:dyDescent="0.25">
      <c r="A15" s="632"/>
      <c r="B15" s="312" t="s">
        <v>21</v>
      </c>
      <c r="C15" s="187">
        <v>100</v>
      </c>
      <c r="D15" s="188">
        <f t="shared" ref="D15:S15" si="3">IF($C14=0,0%,(D14/$C14*100))</f>
        <v>13.325740318906606</v>
      </c>
      <c r="E15" s="188">
        <f t="shared" si="3"/>
        <v>80.410022779043274</v>
      </c>
      <c r="F15" s="189">
        <f t="shared" si="3"/>
        <v>6.264236902050115</v>
      </c>
      <c r="G15" s="190">
        <f t="shared" si="3"/>
        <v>3.0751708428246016</v>
      </c>
      <c r="H15" s="191">
        <f t="shared" si="3"/>
        <v>0.11389521640091116</v>
      </c>
      <c r="I15" s="192">
        <f t="shared" si="3"/>
        <v>0.68337129840546695</v>
      </c>
      <c r="J15" s="192">
        <f t="shared" si="3"/>
        <v>0.45558086560364464</v>
      </c>
      <c r="K15" s="192">
        <f t="shared" si="3"/>
        <v>0.11389521640091116</v>
      </c>
      <c r="L15" s="192">
        <f t="shared" si="3"/>
        <v>0.22779043280182232</v>
      </c>
      <c r="M15" s="192">
        <f t="shared" si="3"/>
        <v>0.22779043280182232</v>
      </c>
      <c r="N15" s="192">
        <f t="shared" si="3"/>
        <v>0.22779043280182232</v>
      </c>
      <c r="O15" s="192">
        <f t="shared" si="3"/>
        <v>0.11389521640091116</v>
      </c>
      <c r="P15" s="192">
        <f t="shared" si="3"/>
        <v>0</v>
      </c>
      <c r="Q15" s="192">
        <f t="shared" si="3"/>
        <v>0.91116173120728927</v>
      </c>
      <c r="R15" s="192">
        <f t="shared" si="3"/>
        <v>0</v>
      </c>
      <c r="S15" s="193">
        <f t="shared" si="3"/>
        <v>0</v>
      </c>
    </row>
    <row r="16" spans="1:19" ht="18" customHeight="1" x14ac:dyDescent="0.2">
      <c r="A16" s="633" t="s">
        <v>103</v>
      </c>
      <c r="B16" s="311" t="s">
        <v>20</v>
      </c>
      <c r="C16" s="24">
        <v>822</v>
      </c>
      <c r="D16" s="24">
        <v>114</v>
      </c>
      <c r="E16" s="24">
        <v>655</v>
      </c>
      <c r="F16" s="54">
        <v>53</v>
      </c>
      <c r="G16" s="129">
        <v>26</v>
      </c>
      <c r="H16" s="23"/>
      <c r="I16" s="24">
        <v>6</v>
      </c>
      <c r="J16" s="24">
        <v>4</v>
      </c>
      <c r="K16" s="24">
        <v>1</v>
      </c>
      <c r="L16" s="24">
        <v>2</v>
      </c>
      <c r="M16" s="24">
        <v>2</v>
      </c>
      <c r="N16" s="24">
        <v>2</v>
      </c>
      <c r="O16" s="24">
        <v>1</v>
      </c>
      <c r="P16" s="24"/>
      <c r="Q16" s="24">
        <v>8</v>
      </c>
      <c r="R16" s="24"/>
      <c r="S16" s="29"/>
    </row>
    <row r="17" spans="1:19" ht="18" customHeight="1" thickBot="1" x14ac:dyDescent="0.25">
      <c r="A17" s="634"/>
      <c r="B17" s="312" t="s">
        <v>21</v>
      </c>
      <c r="C17" s="187">
        <v>100</v>
      </c>
      <c r="D17" s="188">
        <f t="shared" ref="D17:S19" si="4">IF($C16=0,0%,(D16/$C16*100))</f>
        <v>13.868613138686131</v>
      </c>
      <c r="E17" s="188">
        <f t="shared" si="4"/>
        <v>79.68369829683698</v>
      </c>
      <c r="F17" s="189">
        <f t="shared" si="4"/>
        <v>6.447688564476886</v>
      </c>
      <c r="G17" s="190">
        <f t="shared" si="4"/>
        <v>3.1630170316301705</v>
      </c>
      <c r="H17" s="191">
        <f t="shared" si="4"/>
        <v>0</v>
      </c>
      <c r="I17" s="192">
        <f t="shared" si="4"/>
        <v>0.72992700729927007</v>
      </c>
      <c r="J17" s="192">
        <f t="shared" si="4"/>
        <v>0.48661800486618007</v>
      </c>
      <c r="K17" s="192">
        <f t="shared" si="4"/>
        <v>0.12165450121654502</v>
      </c>
      <c r="L17" s="192">
        <f t="shared" si="4"/>
        <v>0.24330900243309003</v>
      </c>
      <c r="M17" s="192">
        <f t="shared" si="4"/>
        <v>0.24330900243309003</v>
      </c>
      <c r="N17" s="192">
        <f t="shared" si="4"/>
        <v>0.24330900243309003</v>
      </c>
      <c r="O17" s="192">
        <f t="shared" si="4"/>
        <v>0.12165450121654502</v>
      </c>
      <c r="P17" s="192">
        <f t="shared" si="4"/>
        <v>0</v>
      </c>
      <c r="Q17" s="192">
        <f t="shared" si="4"/>
        <v>0.97323600973236013</v>
      </c>
      <c r="R17" s="192">
        <f t="shared" si="4"/>
        <v>0</v>
      </c>
      <c r="S17" s="193">
        <f t="shared" si="4"/>
        <v>0</v>
      </c>
    </row>
    <row r="18" spans="1:19" ht="18" customHeight="1" x14ac:dyDescent="0.2">
      <c r="A18" s="635" t="s">
        <v>172</v>
      </c>
      <c r="B18" s="311" t="s">
        <v>20</v>
      </c>
      <c r="C18" s="24">
        <v>59</v>
      </c>
      <c r="D18" s="24">
        <v>10</v>
      </c>
      <c r="E18" s="24">
        <v>49</v>
      </c>
      <c r="F18" s="54"/>
      <c r="G18" s="129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9"/>
    </row>
    <row r="19" spans="1:19" ht="18" customHeight="1" thickBot="1" x14ac:dyDescent="0.25">
      <c r="A19" s="636"/>
      <c r="B19" s="312" t="s">
        <v>21</v>
      </c>
      <c r="C19" s="187">
        <v>100</v>
      </c>
      <c r="D19" s="188">
        <f t="shared" si="4"/>
        <v>16.949152542372879</v>
      </c>
      <c r="E19" s="188">
        <f t="shared" si="4"/>
        <v>83.050847457627114</v>
      </c>
      <c r="F19" s="189">
        <f t="shared" si="4"/>
        <v>0</v>
      </c>
      <c r="G19" s="190">
        <f t="shared" si="4"/>
        <v>0</v>
      </c>
      <c r="H19" s="191">
        <f t="shared" si="4"/>
        <v>0</v>
      </c>
      <c r="I19" s="192">
        <f t="shared" si="4"/>
        <v>0</v>
      </c>
      <c r="J19" s="192">
        <f t="shared" si="4"/>
        <v>0</v>
      </c>
      <c r="K19" s="192">
        <f t="shared" si="4"/>
        <v>0</v>
      </c>
      <c r="L19" s="192">
        <f t="shared" si="4"/>
        <v>0</v>
      </c>
      <c r="M19" s="192">
        <f t="shared" si="4"/>
        <v>0</v>
      </c>
      <c r="N19" s="192">
        <f t="shared" si="4"/>
        <v>0</v>
      </c>
      <c r="O19" s="192">
        <f t="shared" si="4"/>
        <v>0</v>
      </c>
      <c r="P19" s="192">
        <f t="shared" si="4"/>
        <v>0</v>
      </c>
      <c r="Q19" s="192">
        <f t="shared" si="4"/>
        <v>0</v>
      </c>
      <c r="R19" s="192">
        <f t="shared" si="4"/>
        <v>0</v>
      </c>
      <c r="S19" s="193">
        <f t="shared" si="4"/>
        <v>0</v>
      </c>
    </row>
    <row r="20" spans="1:19" s="7" customFormat="1" ht="27" customHeight="1" thickBot="1" x14ac:dyDescent="0.25">
      <c r="A20" s="640" t="s">
        <v>173</v>
      </c>
      <c r="B20" s="641"/>
      <c r="C20" s="641"/>
      <c r="D20" s="641"/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2"/>
    </row>
    <row r="21" spans="1:19" s="1" customFormat="1" ht="31.5" customHeight="1" thickBot="1" x14ac:dyDescent="0.25">
      <c r="A21" s="408" t="s">
        <v>29</v>
      </c>
      <c r="B21" s="306" t="s">
        <v>20</v>
      </c>
      <c r="C21" s="70">
        <v>21</v>
      </c>
      <c r="D21" s="87" t="s">
        <v>30</v>
      </c>
      <c r="E21" s="88" t="s">
        <v>30</v>
      </c>
      <c r="F21" s="89" t="s">
        <v>30</v>
      </c>
      <c r="G21" s="90" t="s">
        <v>30</v>
      </c>
      <c r="H21" s="87" t="s">
        <v>30</v>
      </c>
      <c r="I21" s="88" t="s">
        <v>30</v>
      </c>
      <c r="J21" s="88" t="s">
        <v>30</v>
      </c>
      <c r="K21" s="88" t="s">
        <v>30</v>
      </c>
      <c r="L21" s="88" t="s">
        <v>30</v>
      </c>
      <c r="M21" s="88" t="s">
        <v>30</v>
      </c>
      <c r="N21" s="88" t="s">
        <v>30</v>
      </c>
      <c r="O21" s="88" t="s">
        <v>30</v>
      </c>
      <c r="P21" s="88" t="s">
        <v>30</v>
      </c>
      <c r="Q21" s="88" t="s">
        <v>30</v>
      </c>
      <c r="R21" s="88" t="s">
        <v>30</v>
      </c>
      <c r="S21" s="91" t="s">
        <v>30</v>
      </c>
    </row>
    <row r="22" spans="1:19" s="7" customFormat="1" ht="18" customHeight="1" x14ac:dyDescent="0.2">
      <c r="A22" s="631" t="s">
        <v>170</v>
      </c>
      <c r="B22" s="311" t="s">
        <v>20</v>
      </c>
      <c r="C22" s="24">
        <v>672</v>
      </c>
      <c r="D22" s="24">
        <v>207</v>
      </c>
      <c r="E22" s="24">
        <v>434</v>
      </c>
      <c r="F22" s="54">
        <v>31</v>
      </c>
      <c r="G22" s="129">
        <v>13</v>
      </c>
      <c r="H22" s="23">
        <v>1</v>
      </c>
      <c r="I22" s="24">
        <v>4</v>
      </c>
      <c r="J22" s="24">
        <v>4</v>
      </c>
      <c r="K22" s="24"/>
      <c r="L22" s="24"/>
      <c r="M22" s="24"/>
      <c r="N22" s="24">
        <v>1</v>
      </c>
      <c r="O22" s="24">
        <v>1</v>
      </c>
      <c r="P22" s="24"/>
      <c r="Q22" s="24">
        <v>2</v>
      </c>
      <c r="R22" s="24"/>
      <c r="S22" s="29"/>
    </row>
    <row r="23" spans="1:19" s="7" customFormat="1" ht="18" customHeight="1" thickBot="1" x14ac:dyDescent="0.25">
      <c r="A23" s="632"/>
      <c r="B23" s="312" t="s">
        <v>21</v>
      </c>
      <c r="C23" s="187">
        <v>100</v>
      </c>
      <c r="D23" s="188">
        <f t="shared" ref="D23:S29" si="5">IF($C22=0,0%,(D22/$C22*100))</f>
        <v>30.803571428571431</v>
      </c>
      <c r="E23" s="188">
        <f t="shared" si="5"/>
        <v>64.583333333333343</v>
      </c>
      <c r="F23" s="189">
        <f t="shared" si="5"/>
        <v>4.6130952380952381</v>
      </c>
      <c r="G23" s="190">
        <f t="shared" si="5"/>
        <v>1.9345238095238095</v>
      </c>
      <c r="H23" s="191">
        <f t="shared" si="5"/>
        <v>0.14880952380952381</v>
      </c>
      <c r="I23" s="192">
        <f t="shared" si="5"/>
        <v>0.59523809523809523</v>
      </c>
      <c r="J23" s="192">
        <f t="shared" si="5"/>
        <v>0.59523809523809523</v>
      </c>
      <c r="K23" s="192">
        <f t="shared" si="5"/>
        <v>0</v>
      </c>
      <c r="L23" s="192">
        <f t="shared" si="5"/>
        <v>0</v>
      </c>
      <c r="M23" s="192">
        <f t="shared" si="5"/>
        <v>0</v>
      </c>
      <c r="N23" s="192">
        <f t="shared" si="5"/>
        <v>0.14880952380952381</v>
      </c>
      <c r="O23" s="192">
        <f t="shared" si="5"/>
        <v>0.14880952380952381</v>
      </c>
      <c r="P23" s="192">
        <f t="shared" si="5"/>
        <v>0</v>
      </c>
      <c r="Q23" s="192">
        <f t="shared" si="5"/>
        <v>0.29761904761904762</v>
      </c>
      <c r="R23" s="192">
        <f t="shared" si="5"/>
        <v>0</v>
      </c>
      <c r="S23" s="193">
        <f t="shared" si="5"/>
        <v>0</v>
      </c>
    </row>
    <row r="24" spans="1:19" s="7" customFormat="1" ht="18" customHeight="1" x14ac:dyDescent="0.2">
      <c r="A24" s="631" t="s">
        <v>171</v>
      </c>
      <c r="B24" s="311" t="s">
        <v>20</v>
      </c>
      <c r="C24" s="24">
        <v>479</v>
      </c>
      <c r="D24" s="24">
        <v>135</v>
      </c>
      <c r="E24" s="24">
        <v>322</v>
      </c>
      <c r="F24" s="54">
        <v>22</v>
      </c>
      <c r="G24" s="129">
        <v>8</v>
      </c>
      <c r="H24" s="23"/>
      <c r="I24" s="24">
        <v>1</v>
      </c>
      <c r="J24" s="24">
        <v>3</v>
      </c>
      <c r="K24" s="24"/>
      <c r="L24" s="24"/>
      <c r="M24" s="24"/>
      <c r="N24" s="24">
        <v>1</v>
      </c>
      <c r="O24" s="24">
        <v>1</v>
      </c>
      <c r="P24" s="24"/>
      <c r="Q24" s="24">
        <v>2</v>
      </c>
      <c r="R24" s="24"/>
      <c r="S24" s="29"/>
    </row>
    <row r="25" spans="1:19" s="7" customFormat="1" ht="18" customHeight="1" thickBot="1" x14ac:dyDescent="0.25">
      <c r="A25" s="632"/>
      <c r="B25" s="312" t="s">
        <v>21</v>
      </c>
      <c r="C25" s="187">
        <v>100</v>
      </c>
      <c r="D25" s="188">
        <f t="shared" si="5"/>
        <v>28.183716075156578</v>
      </c>
      <c r="E25" s="188">
        <f t="shared" si="5"/>
        <v>67.223382045929014</v>
      </c>
      <c r="F25" s="189">
        <f t="shared" si="5"/>
        <v>4.5929018789144047</v>
      </c>
      <c r="G25" s="190">
        <f t="shared" si="5"/>
        <v>1.6701461377870561</v>
      </c>
      <c r="H25" s="191">
        <f t="shared" si="5"/>
        <v>0</v>
      </c>
      <c r="I25" s="192">
        <f t="shared" si="5"/>
        <v>0.20876826722338201</v>
      </c>
      <c r="J25" s="192">
        <f t="shared" si="5"/>
        <v>0.62630480167014613</v>
      </c>
      <c r="K25" s="192">
        <f t="shared" si="5"/>
        <v>0</v>
      </c>
      <c r="L25" s="192">
        <f t="shared" si="5"/>
        <v>0</v>
      </c>
      <c r="M25" s="192">
        <f t="shared" si="5"/>
        <v>0</v>
      </c>
      <c r="N25" s="192">
        <f t="shared" si="5"/>
        <v>0.20876826722338201</v>
      </c>
      <c r="O25" s="192">
        <f t="shared" si="5"/>
        <v>0.20876826722338201</v>
      </c>
      <c r="P25" s="192">
        <f t="shared" si="5"/>
        <v>0</v>
      </c>
      <c r="Q25" s="192">
        <f t="shared" si="5"/>
        <v>0.41753653444676403</v>
      </c>
      <c r="R25" s="192">
        <f t="shared" si="5"/>
        <v>0</v>
      </c>
      <c r="S25" s="193">
        <f t="shared" si="5"/>
        <v>0</v>
      </c>
    </row>
    <row r="26" spans="1:19" ht="18" customHeight="1" x14ac:dyDescent="0.2">
      <c r="A26" s="633" t="s">
        <v>103</v>
      </c>
      <c r="B26" s="311" t="s">
        <v>20</v>
      </c>
      <c r="C26" s="24">
        <v>196</v>
      </c>
      <c r="D26" s="24">
        <v>37</v>
      </c>
      <c r="E26" s="24">
        <v>147</v>
      </c>
      <c r="F26" s="54">
        <v>12</v>
      </c>
      <c r="G26" s="129">
        <v>5</v>
      </c>
      <c r="H26" s="23"/>
      <c r="I26" s="24"/>
      <c r="J26" s="24">
        <v>2</v>
      </c>
      <c r="K26" s="24"/>
      <c r="L26" s="24"/>
      <c r="M26" s="24"/>
      <c r="N26" s="24">
        <v>1</v>
      </c>
      <c r="O26" s="24"/>
      <c r="P26" s="24"/>
      <c r="Q26" s="24">
        <v>2</v>
      </c>
      <c r="R26" s="24"/>
      <c r="S26" s="29"/>
    </row>
    <row r="27" spans="1:19" ht="18" customHeight="1" thickBot="1" x14ac:dyDescent="0.25">
      <c r="A27" s="634"/>
      <c r="B27" s="312" t="s">
        <v>21</v>
      </c>
      <c r="C27" s="187">
        <v>100</v>
      </c>
      <c r="D27" s="188">
        <f t="shared" si="5"/>
        <v>18.877551020408163</v>
      </c>
      <c r="E27" s="188">
        <f t="shared" si="5"/>
        <v>75</v>
      </c>
      <c r="F27" s="189">
        <f t="shared" si="5"/>
        <v>6.1224489795918364</v>
      </c>
      <c r="G27" s="190">
        <f t="shared" si="5"/>
        <v>2.5510204081632653</v>
      </c>
      <c r="H27" s="191">
        <f t="shared" si="5"/>
        <v>0</v>
      </c>
      <c r="I27" s="192">
        <f t="shared" si="5"/>
        <v>0</v>
      </c>
      <c r="J27" s="192">
        <f t="shared" si="5"/>
        <v>1.0204081632653061</v>
      </c>
      <c r="K27" s="192">
        <f t="shared" si="5"/>
        <v>0</v>
      </c>
      <c r="L27" s="192">
        <f t="shared" si="5"/>
        <v>0</v>
      </c>
      <c r="M27" s="192">
        <f t="shared" si="5"/>
        <v>0</v>
      </c>
      <c r="N27" s="192">
        <f t="shared" si="5"/>
        <v>0.51020408163265307</v>
      </c>
      <c r="O27" s="192">
        <f t="shared" si="5"/>
        <v>0</v>
      </c>
      <c r="P27" s="192">
        <f t="shared" si="5"/>
        <v>0</v>
      </c>
      <c r="Q27" s="192">
        <f t="shared" si="5"/>
        <v>1.0204081632653061</v>
      </c>
      <c r="R27" s="192">
        <f t="shared" si="5"/>
        <v>0</v>
      </c>
      <c r="S27" s="193">
        <f t="shared" si="5"/>
        <v>0</v>
      </c>
    </row>
    <row r="28" spans="1:19" ht="18" customHeight="1" x14ac:dyDescent="0.2">
      <c r="A28" s="635" t="s">
        <v>172</v>
      </c>
      <c r="B28" s="311" t="s">
        <v>20</v>
      </c>
      <c r="C28" s="24">
        <v>8</v>
      </c>
      <c r="D28" s="24">
        <v>1</v>
      </c>
      <c r="E28" s="24">
        <v>6</v>
      </c>
      <c r="F28" s="54">
        <v>1</v>
      </c>
      <c r="G28" s="129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9"/>
    </row>
    <row r="29" spans="1:19" ht="18" customHeight="1" thickBot="1" x14ac:dyDescent="0.25">
      <c r="A29" s="636"/>
      <c r="B29" s="312" t="s">
        <v>21</v>
      </c>
      <c r="C29" s="187">
        <v>100</v>
      </c>
      <c r="D29" s="188">
        <f t="shared" si="5"/>
        <v>12.5</v>
      </c>
      <c r="E29" s="188">
        <f t="shared" si="5"/>
        <v>75</v>
      </c>
      <c r="F29" s="189">
        <f t="shared" si="5"/>
        <v>12.5</v>
      </c>
      <c r="G29" s="190">
        <f t="shared" si="5"/>
        <v>0</v>
      </c>
      <c r="H29" s="191">
        <f t="shared" si="5"/>
        <v>0</v>
      </c>
      <c r="I29" s="192">
        <f t="shared" si="5"/>
        <v>0</v>
      </c>
      <c r="J29" s="192">
        <f t="shared" si="5"/>
        <v>0</v>
      </c>
      <c r="K29" s="192">
        <f t="shared" si="5"/>
        <v>0</v>
      </c>
      <c r="L29" s="192">
        <f t="shared" si="5"/>
        <v>0</v>
      </c>
      <c r="M29" s="192">
        <f t="shared" si="5"/>
        <v>0</v>
      </c>
      <c r="N29" s="192">
        <f t="shared" si="5"/>
        <v>0</v>
      </c>
      <c r="O29" s="192">
        <f t="shared" si="5"/>
        <v>0</v>
      </c>
      <c r="P29" s="192">
        <f t="shared" si="5"/>
        <v>0</v>
      </c>
      <c r="Q29" s="192">
        <f t="shared" si="5"/>
        <v>0</v>
      </c>
      <c r="R29" s="192">
        <f t="shared" si="5"/>
        <v>0</v>
      </c>
      <c r="S29" s="193">
        <f t="shared" si="5"/>
        <v>0</v>
      </c>
    </row>
    <row r="30" spans="1:19" s="8" customFormat="1" ht="27.75" customHeight="1" thickBot="1" x14ac:dyDescent="0.25">
      <c r="A30" s="657" t="s">
        <v>250</v>
      </c>
      <c r="B30" s="658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9"/>
    </row>
    <row r="31" spans="1:19" s="7" customFormat="1" ht="28.5" customHeight="1" x14ac:dyDescent="0.2">
      <c r="A31" s="380" t="s">
        <v>68</v>
      </c>
      <c r="B31" s="59" t="s">
        <v>31</v>
      </c>
      <c r="C31" s="60">
        <v>24</v>
      </c>
      <c r="D31" s="61"/>
      <c r="E31" s="62"/>
      <c r="F31" s="63"/>
      <c r="G31" s="64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7"/>
    </row>
    <row r="32" spans="1:19" s="7" customFormat="1" ht="18" customHeight="1" x14ac:dyDescent="0.2">
      <c r="A32" s="654" t="s">
        <v>69</v>
      </c>
      <c r="B32" s="311" t="s">
        <v>20</v>
      </c>
      <c r="C32" s="24">
        <v>1818</v>
      </c>
      <c r="D32" s="24">
        <v>1560</v>
      </c>
      <c r="E32" s="24">
        <v>103</v>
      </c>
      <c r="F32" s="54">
        <v>155</v>
      </c>
      <c r="G32" s="129">
        <v>31</v>
      </c>
      <c r="H32" s="23"/>
      <c r="I32" s="24">
        <v>3</v>
      </c>
      <c r="J32" s="24">
        <v>8</v>
      </c>
      <c r="K32" s="24">
        <v>1</v>
      </c>
      <c r="L32" s="24"/>
      <c r="M32" s="24">
        <v>1</v>
      </c>
      <c r="N32" s="24">
        <v>5</v>
      </c>
      <c r="O32" s="24">
        <v>2</v>
      </c>
      <c r="P32" s="24"/>
      <c r="Q32" s="24">
        <v>10</v>
      </c>
      <c r="R32" s="24"/>
      <c r="S32" s="29">
        <v>1</v>
      </c>
    </row>
    <row r="33" spans="1:19" s="7" customFormat="1" ht="18" customHeight="1" x14ac:dyDescent="0.2">
      <c r="A33" s="660"/>
      <c r="B33" s="312" t="s">
        <v>21</v>
      </c>
      <c r="C33" s="187">
        <v>100</v>
      </c>
      <c r="D33" s="188">
        <f t="shared" ref="D33:S37" si="6">IF($C32=0,0%,(D32/$C32*100))</f>
        <v>85.808580858085804</v>
      </c>
      <c r="E33" s="188">
        <f t="shared" si="6"/>
        <v>5.6655665566556657</v>
      </c>
      <c r="F33" s="189">
        <f t="shared" si="6"/>
        <v>8.5258525852585247</v>
      </c>
      <c r="G33" s="190">
        <f t="shared" si="6"/>
        <v>1.7051705170517053</v>
      </c>
      <c r="H33" s="191">
        <f t="shared" si="6"/>
        <v>0</v>
      </c>
      <c r="I33" s="192">
        <f t="shared" si="6"/>
        <v>0.16501650165016502</v>
      </c>
      <c r="J33" s="192">
        <f t="shared" si="6"/>
        <v>0.44004400440044</v>
      </c>
      <c r="K33" s="192">
        <f t="shared" si="6"/>
        <v>5.5005500550055E-2</v>
      </c>
      <c r="L33" s="192">
        <f t="shared" si="6"/>
        <v>0</v>
      </c>
      <c r="M33" s="192">
        <f t="shared" si="6"/>
        <v>5.5005500550055E-2</v>
      </c>
      <c r="N33" s="192">
        <f t="shared" si="6"/>
        <v>0.27502750275027504</v>
      </c>
      <c r="O33" s="192">
        <f t="shared" si="6"/>
        <v>0.11001100110011</v>
      </c>
      <c r="P33" s="192">
        <f t="shared" si="6"/>
        <v>0</v>
      </c>
      <c r="Q33" s="192">
        <f t="shared" si="6"/>
        <v>0.55005500550055009</v>
      </c>
      <c r="R33" s="192">
        <f t="shared" si="6"/>
        <v>0</v>
      </c>
      <c r="S33" s="193">
        <f t="shared" si="6"/>
        <v>5.5005500550055E-2</v>
      </c>
    </row>
    <row r="34" spans="1:19" s="7" customFormat="1" ht="18" customHeight="1" x14ac:dyDescent="0.2">
      <c r="A34" s="654" t="s">
        <v>70</v>
      </c>
      <c r="B34" s="311" t="s">
        <v>20</v>
      </c>
      <c r="C34" s="24">
        <v>45</v>
      </c>
      <c r="D34" s="24">
        <v>39</v>
      </c>
      <c r="E34" s="24">
        <v>3</v>
      </c>
      <c r="F34" s="54">
        <v>3</v>
      </c>
      <c r="G34" s="129">
        <v>1</v>
      </c>
      <c r="H34" s="23"/>
      <c r="I34" s="24"/>
      <c r="J34" s="24">
        <v>1</v>
      </c>
      <c r="K34" s="24"/>
      <c r="L34" s="24"/>
      <c r="M34" s="24"/>
      <c r="N34" s="24"/>
      <c r="O34" s="24"/>
      <c r="P34" s="24"/>
      <c r="Q34" s="24"/>
      <c r="R34" s="24"/>
      <c r="S34" s="29"/>
    </row>
    <row r="35" spans="1:19" s="7" customFormat="1" ht="18" customHeight="1" x14ac:dyDescent="0.2">
      <c r="A35" s="655"/>
      <c r="B35" s="312" t="s">
        <v>21</v>
      </c>
      <c r="C35" s="187">
        <v>100</v>
      </c>
      <c r="D35" s="188">
        <f t="shared" si="6"/>
        <v>86.666666666666671</v>
      </c>
      <c r="E35" s="188">
        <f t="shared" si="6"/>
        <v>6.666666666666667</v>
      </c>
      <c r="F35" s="189">
        <f t="shared" si="6"/>
        <v>6.666666666666667</v>
      </c>
      <c r="G35" s="190">
        <f t="shared" si="6"/>
        <v>2.2222222222222223</v>
      </c>
      <c r="H35" s="191">
        <f t="shared" si="6"/>
        <v>0</v>
      </c>
      <c r="I35" s="192">
        <f t="shared" si="6"/>
        <v>0</v>
      </c>
      <c r="J35" s="192">
        <f t="shared" si="6"/>
        <v>2.2222222222222223</v>
      </c>
      <c r="K35" s="192">
        <f t="shared" si="6"/>
        <v>0</v>
      </c>
      <c r="L35" s="192">
        <f t="shared" si="6"/>
        <v>0</v>
      </c>
      <c r="M35" s="192">
        <f t="shared" si="6"/>
        <v>0</v>
      </c>
      <c r="N35" s="192">
        <f t="shared" si="6"/>
        <v>0</v>
      </c>
      <c r="O35" s="192">
        <f t="shared" si="6"/>
        <v>0</v>
      </c>
      <c r="P35" s="192">
        <f t="shared" si="6"/>
        <v>0</v>
      </c>
      <c r="Q35" s="192">
        <f t="shared" si="6"/>
        <v>0</v>
      </c>
      <c r="R35" s="192">
        <f t="shared" si="6"/>
        <v>0</v>
      </c>
      <c r="S35" s="193">
        <f t="shared" si="6"/>
        <v>0</v>
      </c>
    </row>
    <row r="36" spans="1:19" s="7" customFormat="1" ht="18" customHeight="1" x14ac:dyDescent="0.2">
      <c r="A36" s="654" t="s">
        <v>71</v>
      </c>
      <c r="B36" s="311" t="s">
        <v>20</v>
      </c>
      <c r="C36" s="24">
        <v>24</v>
      </c>
      <c r="D36" s="24">
        <v>19</v>
      </c>
      <c r="E36" s="24">
        <v>2</v>
      </c>
      <c r="F36" s="54">
        <v>3</v>
      </c>
      <c r="G36" s="129">
        <v>1</v>
      </c>
      <c r="H36" s="23"/>
      <c r="I36" s="24"/>
      <c r="J36" s="24">
        <v>1</v>
      </c>
      <c r="K36" s="24"/>
      <c r="L36" s="24"/>
      <c r="M36" s="24"/>
      <c r="N36" s="24"/>
      <c r="O36" s="24"/>
      <c r="P36" s="24"/>
      <c r="Q36" s="24"/>
      <c r="R36" s="24"/>
      <c r="S36" s="29"/>
    </row>
    <row r="37" spans="1:19" s="7" customFormat="1" ht="18" customHeight="1" thickBot="1" x14ac:dyDescent="0.25">
      <c r="A37" s="656"/>
      <c r="B37" s="365" t="s">
        <v>21</v>
      </c>
      <c r="C37" s="201">
        <v>100</v>
      </c>
      <c r="D37" s="202">
        <f t="shared" si="6"/>
        <v>79.166666666666657</v>
      </c>
      <c r="E37" s="202">
        <f t="shared" si="6"/>
        <v>8.3333333333333321</v>
      </c>
      <c r="F37" s="203">
        <f t="shared" si="6"/>
        <v>12.5</v>
      </c>
      <c r="G37" s="204">
        <f t="shared" si="6"/>
        <v>4.1666666666666661</v>
      </c>
      <c r="H37" s="205">
        <f t="shared" si="6"/>
        <v>0</v>
      </c>
      <c r="I37" s="206">
        <f t="shared" si="6"/>
        <v>0</v>
      </c>
      <c r="J37" s="206">
        <f t="shared" si="6"/>
        <v>4.1666666666666661</v>
      </c>
      <c r="K37" s="206">
        <f t="shared" si="6"/>
        <v>0</v>
      </c>
      <c r="L37" s="206">
        <f t="shared" si="6"/>
        <v>0</v>
      </c>
      <c r="M37" s="206">
        <f t="shared" si="6"/>
        <v>0</v>
      </c>
      <c r="N37" s="206">
        <f t="shared" si="6"/>
        <v>0</v>
      </c>
      <c r="O37" s="206">
        <f t="shared" si="6"/>
        <v>0</v>
      </c>
      <c r="P37" s="206">
        <f t="shared" si="6"/>
        <v>0</v>
      </c>
      <c r="Q37" s="206">
        <f t="shared" si="6"/>
        <v>0</v>
      </c>
      <c r="R37" s="206">
        <f t="shared" si="6"/>
        <v>0</v>
      </c>
      <c r="S37" s="207">
        <f t="shared" si="6"/>
        <v>0</v>
      </c>
    </row>
    <row r="38" spans="1:19" ht="13.5" thickTop="1" x14ac:dyDescent="0.2"/>
  </sheetData>
  <mergeCells count="20">
    <mergeCell ref="A34:A35"/>
    <mergeCell ref="A36:A37"/>
    <mergeCell ref="A22:A23"/>
    <mergeCell ref="A24:A25"/>
    <mergeCell ref="A26:A27"/>
    <mergeCell ref="A28:A29"/>
    <mergeCell ref="A30:S30"/>
    <mergeCell ref="A32:A33"/>
    <mergeCell ref="A20:S20"/>
    <mergeCell ref="A1:S2"/>
    <mergeCell ref="A3:B3"/>
    <mergeCell ref="H4:S4"/>
    <mergeCell ref="A5:A6"/>
    <mergeCell ref="A7:S7"/>
    <mergeCell ref="A8:A9"/>
    <mergeCell ref="A10:S10"/>
    <mergeCell ref="A12:A13"/>
    <mergeCell ref="A14:A15"/>
    <mergeCell ref="A16:A17"/>
    <mergeCell ref="A18:A19"/>
  </mergeCells>
  <printOptions horizontalCentered="1" verticalCentered="1"/>
  <pageMargins left="0" right="0" top="0.25" bottom="0.25" header="0" footer="0"/>
  <pageSetup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S38"/>
  <sheetViews>
    <sheetView topLeftCell="A19" zoomScaleNormal="100" zoomScaleSheetLayoutView="100" workbookViewId="0">
      <selection sqref="A1:S2"/>
    </sheetView>
  </sheetViews>
  <sheetFormatPr defaultColWidth="8.85546875" defaultRowHeight="12.75" x14ac:dyDescent="0.2"/>
  <cols>
    <col min="1" max="1" width="22.28515625" style="2" customWidth="1"/>
    <col min="2" max="2" width="4.42578125" style="21" customWidth="1"/>
    <col min="3" max="3" width="7.42578125" style="2" customWidth="1"/>
    <col min="4" max="4" width="10.42578125" style="2" customWidth="1"/>
    <col min="5" max="5" width="9.42578125" style="2" customWidth="1"/>
    <col min="6" max="6" width="9.85546875" style="2" customWidth="1"/>
    <col min="7" max="7" width="10" style="2" customWidth="1"/>
    <col min="8" max="8" width="13.5703125" style="2" customWidth="1"/>
    <col min="9" max="9" width="10.28515625" style="2" customWidth="1"/>
    <col min="10" max="10" width="10.140625" style="2" customWidth="1"/>
    <col min="11" max="11" width="9.7109375" style="2" customWidth="1"/>
    <col min="12" max="12" width="10.140625" style="2" customWidth="1"/>
    <col min="13" max="13" width="11.7109375" style="2" customWidth="1"/>
    <col min="14" max="14" width="9.7109375" style="2" customWidth="1"/>
    <col min="15" max="15" width="10.140625" style="2" customWidth="1"/>
    <col min="16" max="16" width="10.28515625" style="2" customWidth="1"/>
    <col min="17" max="18" width="10.42578125" style="2" customWidth="1"/>
    <col min="19" max="19" width="12.42578125" style="2" customWidth="1"/>
  </cols>
  <sheetData>
    <row r="1" spans="1:19" ht="18" customHeight="1" thickTop="1" x14ac:dyDescent="0.2">
      <c r="A1" s="620" t="s">
        <v>241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62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643" t="s">
        <v>72</v>
      </c>
      <c r="B3" s="644"/>
      <c r="C3" s="99" t="s">
        <v>1</v>
      </c>
      <c r="D3" s="99" t="s">
        <v>2</v>
      </c>
      <c r="E3" s="99" t="s">
        <v>3</v>
      </c>
      <c r="F3" s="183" t="s">
        <v>4</v>
      </c>
      <c r="G3" s="184" t="s">
        <v>5</v>
      </c>
      <c r="H3" s="185" t="s">
        <v>6</v>
      </c>
      <c r="I3" s="99" t="s">
        <v>7</v>
      </c>
      <c r="J3" s="185" t="s">
        <v>8</v>
      </c>
      <c r="K3" s="99" t="s">
        <v>9</v>
      </c>
      <c r="L3" s="99" t="s">
        <v>10</v>
      </c>
      <c r="M3" s="99" t="s">
        <v>11</v>
      </c>
      <c r="N3" s="99" t="s">
        <v>12</v>
      </c>
      <c r="O3" s="99" t="s">
        <v>13</v>
      </c>
      <c r="P3" s="99" t="s">
        <v>14</v>
      </c>
      <c r="Q3" s="99" t="s">
        <v>15</v>
      </c>
      <c r="R3" s="99" t="s">
        <v>16</v>
      </c>
      <c r="S3" s="186" t="s">
        <v>17</v>
      </c>
    </row>
    <row r="4" spans="1:19" s="1" customFormat="1" ht="23.25" customHeight="1" thickTop="1" thickBot="1" x14ac:dyDescent="0.25">
      <c r="A4" s="37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s="68" customFormat="1" ht="15.75" customHeight="1" thickTop="1" x14ac:dyDescent="0.2">
      <c r="A5" s="645" t="s">
        <v>73</v>
      </c>
      <c r="B5" s="309" t="s">
        <v>20</v>
      </c>
      <c r="C5" s="349">
        <v>2200</v>
      </c>
      <c r="D5" s="349">
        <v>1887</v>
      </c>
      <c r="E5" s="349">
        <v>125</v>
      </c>
      <c r="F5" s="350">
        <v>188</v>
      </c>
      <c r="G5" s="237">
        <v>39</v>
      </c>
      <c r="H5" s="351">
        <v>0</v>
      </c>
      <c r="I5" s="349">
        <v>3</v>
      </c>
      <c r="J5" s="349">
        <v>10</v>
      </c>
      <c r="K5" s="349">
        <v>5</v>
      </c>
      <c r="L5" s="349">
        <v>0</v>
      </c>
      <c r="M5" s="349">
        <v>1</v>
      </c>
      <c r="N5" s="349">
        <v>6</v>
      </c>
      <c r="O5" s="349">
        <v>3</v>
      </c>
      <c r="P5" s="349">
        <v>0</v>
      </c>
      <c r="Q5" s="349">
        <v>10</v>
      </c>
      <c r="R5" s="349">
        <v>0</v>
      </c>
      <c r="S5" s="352">
        <v>1</v>
      </c>
    </row>
    <row r="6" spans="1:19" s="68" customFormat="1" ht="21" customHeight="1" thickBot="1" x14ac:dyDescent="0.25">
      <c r="A6" s="646"/>
      <c r="B6" s="312" t="s">
        <v>21</v>
      </c>
      <c r="C6" s="187">
        <v>100</v>
      </c>
      <c r="D6" s="188">
        <f t="shared" ref="D6:S6" si="0">IF($C5=0,0%,(D5/$C5*100))</f>
        <v>85.77272727272728</v>
      </c>
      <c r="E6" s="188">
        <f t="shared" si="0"/>
        <v>5.6818181818181817</v>
      </c>
      <c r="F6" s="189">
        <f t="shared" si="0"/>
        <v>8.545454545454545</v>
      </c>
      <c r="G6" s="190">
        <f t="shared" si="0"/>
        <v>1.7727272727272727</v>
      </c>
      <c r="H6" s="191">
        <f t="shared" si="0"/>
        <v>0</v>
      </c>
      <c r="I6" s="192">
        <f t="shared" si="0"/>
        <v>0.13636363636363638</v>
      </c>
      <c r="J6" s="192">
        <f t="shared" si="0"/>
        <v>0.45454545454545453</v>
      </c>
      <c r="K6" s="192">
        <f t="shared" si="0"/>
        <v>0.22727272727272727</v>
      </c>
      <c r="L6" s="192">
        <f t="shared" si="0"/>
        <v>0</v>
      </c>
      <c r="M6" s="192">
        <f t="shared" si="0"/>
        <v>4.5454545454545456E-2</v>
      </c>
      <c r="N6" s="192">
        <f t="shared" si="0"/>
        <v>0.27272727272727276</v>
      </c>
      <c r="O6" s="192">
        <f t="shared" si="0"/>
        <v>0.13636363636363638</v>
      </c>
      <c r="P6" s="192">
        <f t="shared" si="0"/>
        <v>0</v>
      </c>
      <c r="Q6" s="192">
        <f t="shared" si="0"/>
        <v>0.45454545454545453</v>
      </c>
      <c r="R6" s="192">
        <f t="shared" si="0"/>
        <v>0</v>
      </c>
      <c r="S6" s="193">
        <f t="shared" si="0"/>
        <v>4.5454545454545456E-2</v>
      </c>
    </row>
    <row r="7" spans="1:19" s="68" customFormat="1" ht="20.100000000000001" customHeight="1" thickTop="1" thickBot="1" x14ac:dyDescent="0.25">
      <c r="A7" s="647"/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</row>
    <row r="8" spans="1:19" ht="18" customHeight="1" thickTop="1" x14ac:dyDescent="0.2">
      <c r="A8" s="649" t="s">
        <v>240</v>
      </c>
      <c r="B8" s="311" t="s">
        <v>20</v>
      </c>
      <c r="C8" s="80">
        <v>1481</v>
      </c>
      <c r="D8" s="80">
        <v>1249</v>
      </c>
      <c r="E8" s="80">
        <v>99</v>
      </c>
      <c r="F8" s="79">
        <v>133</v>
      </c>
      <c r="G8" s="397">
        <v>23</v>
      </c>
      <c r="H8" s="353"/>
      <c r="I8" s="80">
        <v>2</v>
      </c>
      <c r="J8" s="80">
        <v>7</v>
      </c>
      <c r="K8" s="80">
        <v>1</v>
      </c>
      <c r="L8" s="80"/>
      <c r="M8" s="80">
        <v>1</v>
      </c>
      <c r="N8" s="80">
        <v>3</v>
      </c>
      <c r="O8" s="80">
        <v>2</v>
      </c>
      <c r="P8" s="80"/>
      <c r="Q8" s="80">
        <v>7</v>
      </c>
      <c r="R8" s="80"/>
      <c r="S8" s="81"/>
    </row>
    <row r="9" spans="1:19" ht="17.25" customHeight="1" thickBot="1" x14ac:dyDescent="0.25">
      <c r="A9" s="650"/>
      <c r="B9" s="312" t="s">
        <v>21</v>
      </c>
      <c r="C9" s="187">
        <v>100</v>
      </c>
      <c r="D9" s="188">
        <f t="shared" ref="D9:S9" si="1">IF($C8=0,0%,(D8/$C8*100))</f>
        <v>84.334908845374741</v>
      </c>
      <c r="E9" s="188">
        <f t="shared" si="1"/>
        <v>6.6846725185685347</v>
      </c>
      <c r="F9" s="189">
        <f t="shared" si="1"/>
        <v>8.9804186360567186</v>
      </c>
      <c r="G9" s="163">
        <f t="shared" si="1"/>
        <v>1.5530047265361242</v>
      </c>
      <c r="H9" s="191">
        <f t="shared" si="1"/>
        <v>0</v>
      </c>
      <c r="I9" s="192">
        <f t="shared" si="1"/>
        <v>0.13504388926401081</v>
      </c>
      <c r="J9" s="192">
        <f t="shared" si="1"/>
        <v>0.47265361242403781</v>
      </c>
      <c r="K9" s="192">
        <f t="shared" si="1"/>
        <v>6.7521944632005407E-2</v>
      </c>
      <c r="L9" s="192">
        <f t="shared" si="1"/>
        <v>0</v>
      </c>
      <c r="M9" s="192">
        <f t="shared" si="1"/>
        <v>6.7521944632005407E-2</v>
      </c>
      <c r="N9" s="192">
        <f t="shared" si="1"/>
        <v>0.20256583389601621</v>
      </c>
      <c r="O9" s="192">
        <f t="shared" si="1"/>
        <v>0.13504388926401081</v>
      </c>
      <c r="P9" s="192">
        <f t="shared" si="1"/>
        <v>0</v>
      </c>
      <c r="Q9" s="192">
        <f t="shared" si="1"/>
        <v>0.47265361242403781</v>
      </c>
      <c r="R9" s="192">
        <f t="shared" si="1"/>
        <v>0</v>
      </c>
      <c r="S9" s="193">
        <f t="shared" si="1"/>
        <v>0</v>
      </c>
    </row>
    <row r="10" spans="1:19" ht="24" customHeight="1" thickBot="1" x14ac:dyDescent="0.25">
      <c r="A10" s="651" t="s">
        <v>174</v>
      </c>
      <c r="B10" s="652"/>
      <c r="C10" s="652"/>
      <c r="D10" s="652"/>
      <c r="E10" s="652"/>
      <c r="F10" s="652"/>
      <c r="G10" s="652"/>
      <c r="H10" s="652"/>
      <c r="I10" s="652"/>
      <c r="J10" s="652"/>
      <c r="K10" s="652"/>
      <c r="L10" s="652"/>
      <c r="M10" s="652"/>
      <c r="N10" s="652"/>
      <c r="O10" s="652"/>
      <c r="P10" s="652"/>
      <c r="Q10" s="652"/>
      <c r="R10" s="652"/>
      <c r="S10" s="653"/>
    </row>
    <row r="11" spans="1:19" s="1" customFormat="1" ht="31.5" customHeight="1" thickBot="1" x14ac:dyDescent="0.25">
      <c r="A11" s="411" t="s">
        <v>29</v>
      </c>
      <c r="B11" s="306" t="s">
        <v>20</v>
      </c>
      <c r="C11" s="70">
        <v>110</v>
      </c>
      <c r="D11" s="87" t="s">
        <v>30</v>
      </c>
      <c r="E11" s="88" t="s">
        <v>30</v>
      </c>
      <c r="F11" s="89" t="s">
        <v>30</v>
      </c>
      <c r="G11" s="90" t="s">
        <v>30</v>
      </c>
      <c r="H11" s="87" t="s">
        <v>30</v>
      </c>
      <c r="I11" s="88" t="s">
        <v>30</v>
      </c>
      <c r="J11" s="88" t="s">
        <v>30</v>
      </c>
      <c r="K11" s="88" t="s">
        <v>30</v>
      </c>
      <c r="L11" s="88" t="s">
        <v>30</v>
      </c>
      <c r="M11" s="88" t="s">
        <v>30</v>
      </c>
      <c r="N11" s="88" t="s">
        <v>30</v>
      </c>
      <c r="O11" s="88" t="s">
        <v>30</v>
      </c>
      <c r="P11" s="88" t="s">
        <v>30</v>
      </c>
      <c r="Q11" s="88" t="s">
        <v>30</v>
      </c>
      <c r="R11" s="88" t="s">
        <v>30</v>
      </c>
      <c r="S11" s="91" t="s">
        <v>30</v>
      </c>
    </row>
    <row r="12" spans="1:19" s="1" customFormat="1" ht="31.5" customHeight="1" x14ac:dyDescent="0.2">
      <c r="A12" s="631" t="s">
        <v>170</v>
      </c>
      <c r="B12" s="375" t="s">
        <v>31</v>
      </c>
      <c r="C12" s="377">
        <v>4064</v>
      </c>
      <c r="D12" s="377">
        <v>784</v>
      </c>
      <c r="E12" s="378">
        <v>3008</v>
      </c>
      <c r="F12" s="377">
        <v>272</v>
      </c>
      <c r="G12" s="377">
        <v>108</v>
      </c>
      <c r="H12" s="377">
        <v>4</v>
      </c>
      <c r="I12" s="377">
        <v>24</v>
      </c>
      <c r="J12" s="377">
        <v>13</v>
      </c>
      <c r="K12" s="377">
        <v>4</v>
      </c>
      <c r="L12" s="377">
        <v>1</v>
      </c>
      <c r="M12" s="377">
        <v>8</v>
      </c>
      <c r="N12" s="377">
        <v>4</v>
      </c>
      <c r="O12" s="377">
        <v>11</v>
      </c>
      <c r="P12" s="377">
        <v>1</v>
      </c>
      <c r="Q12" s="377">
        <v>37</v>
      </c>
      <c r="R12" s="377"/>
      <c r="S12" s="378">
        <v>1</v>
      </c>
    </row>
    <row r="13" spans="1:19" ht="24" customHeight="1" thickBot="1" x14ac:dyDescent="0.25">
      <c r="A13" s="632"/>
      <c r="B13" s="381" t="s">
        <v>21</v>
      </c>
      <c r="C13" s="372">
        <v>100</v>
      </c>
      <c r="D13" s="372">
        <f t="shared" ref="D13:S13" si="2">IF($C12=0,0%,(D12/$C12*100))</f>
        <v>19.291338582677163</v>
      </c>
      <c r="E13" s="373">
        <f t="shared" si="2"/>
        <v>74.015748031496059</v>
      </c>
      <c r="F13" s="372">
        <f t="shared" si="2"/>
        <v>6.6929133858267722</v>
      </c>
      <c r="G13" s="372">
        <f t="shared" si="2"/>
        <v>2.6574803149606301</v>
      </c>
      <c r="H13" s="372">
        <f t="shared" si="2"/>
        <v>9.8425196850393692E-2</v>
      </c>
      <c r="I13" s="372">
        <f t="shared" si="2"/>
        <v>0.59055118110236215</v>
      </c>
      <c r="J13" s="372">
        <f t="shared" si="2"/>
        <v>0.31988188976377951</v>
      </c>
      <c r="K13" s="372">
        <f t="shared" si="2"/>
        <v>9.8425196850393692E-2</v>
      </c>
      <c r="L13" s="372">
        <f t="shared" si="2"/>
        <v>2.4606299212598423E-2</v>
      </c>
      <c r="M13" s="372">
        <f t="shared" si="2"/>
        <v>0.19685039370078738</v>
      </c>
      <c r="N13" s="372">
        <f t="shared" si="2"/>
        <v>9.8425196850393692E-2</v>
      </c>
      <c r="O13" s="372">
        <f t="shared" si="2"/>
        <v>0.2706692913385827</v>
      </c>
      <c r="P13" s="372">
        <f t="shared" si="2"/>
        <v>2.4606299212598423E-2</v>
      </c>
      <c r="Q13" s="372">
        <f t="shared" si="2"/>
        <v>0.91043307086614167</v>
      </c>
      <c r="R13" s="372">
        <f t="shared" si="2"/>
        <v>0</v>
      </c>
      <c r="S13" s="373">
        <f t="shared" si="2"/>
        <v>2.4606299212598423E-2</v>
      </c>
    </row>
    <row r="14" spans="1:19" ht="18" customHeight="1" x14ac:dyDescent="0.2">
      <c r="A14" s="631" t="s">
        <v>171</v>
      </c>
      <c r="B14" s="382" t="s">
        <v>20</v>
      </c>
      <c r="C14" s="383">
        <v>1746</v>
      </c>
      <c r="D14" s="383">
        <v>268</v>
      </c>
      <c r="E14" s="383">
        <v>1354</v>
      </c>
      <c r="F14" s="384">
        <v>124</v>
      </c>
      <c r="G14" s="385">
        <v>51</v>
      </c>
      <c r="H14" s="386">
        <v>2</v>
      </c>
      <c r="I14" s="383">
        <v>12</v>
      </c>
      <c r="J14" s="383">
        <v>7</v>
      </c>
      <c r="K14" s="383">
        <v>3</v>
      </c>
      <c r="L14" s="383">
        <v>1</v>
      </c>
      <c r="M14" s="383">
        <v>4</v>
      </c>
      <c r="N14" s="383">
        <v>3</v>
      </c>
      <c r="O14" s="383">
        <v>4</v>
      </c>
      <c r="P14" s="383">
        <v>1</v>
      </c>
      <c r="Q14" s="383">
        <v>14</v>
      </c>
      <c r="R14" s="383"/>
      <c r="S14" s="387"/>
    </row>
    <row r="15" spans="1:19" ht="18" customHeight="1" thickBot="1" x14ac:dyDescent="0.25">
      <c r="A15" s="632"/>
      <c r="B15" s="312" t="s">
        <v>21</v>
      </c>
      <c r="C15" s="187">
        <v>100</v>
      </c>
      <c r="D15" s="188">
        <f t="shared" ref="D15:S15" si="3">IF($C14=0,0%,(D14/$C14*100))</f>
        <v>15.349369988545247</v>
      </c>
      <c r="E15" s="188">
        <f t="shared" si="3"/>
        <v>77.548682703321887</v>
      </c>
      <c r="F15" s="189">
        <f t="shared" si="3"/>
        <v>7.1019473081328748</v>
      </c>
      <c r="G15" s="190">
        <f t="shared" si="3"/>
        <v>2.9209621993127146</v>
      </c>
      <c r="H15" s="191">
        <f t="shared" si="3"/>
        <v>0.11454753722794961</v>
      </c>
      <c r="I15" s="192">
        <f t="shared" si="3"/>
        <v>0.6872852233676976</v>
      </c>
      <c r="J15" s="192">
        <f t="shared" si="3"/>
        <v>0.40091638029782356</v>
      </c>
      <c r="K15" s="192">
        <f t="shared" si="3"/>
        <v>0.1718213058419244</v>
      </c>
      <c r="L15" s="192">
        <f t="shared" si="3"/>
        <v>5.7273768613974804E-2</v>
      </c>
      <c r="M15" s="192">
        <f t="shared" si="3"/>
        <v>0.22909507445589922</v>
      </c>
      <c r="N15" s="192">
        <f t="shared" si="3"/>
        <v>0.1718213058419244</v>
      </c>
      <c r="O15" s="192">
        <f t="shared" si="3"/>
        <v>0.22909507445589922</v>
      </c>
      <c r="P15" s="192">
        <f t="shared" si="3"/>
        <v>5.7273768613974804E-2</v>
      </c>
      <c r="Q15" s="192">
        <f t="shared" si="3"/>
        <v>0.80183276059564712</v>
      </c>
      <c r="R15" s="192">
        <f t="shared" si="3"/>
        <v>0</v>
      </c>
      <c r="S15" s="193">
        <f t="shared" si="3"/>
        <v>0</v>
      </c>
    </row>
    <row r="16" spans="1:19" ht="18" customHeight="1" x14ac:dyDescent="0.2">
      <c r="A16" s="633" t="s">
        <v>103</v>
      </c>
      <c r="B16" s="311" t="s">
        <v>20</v>
      </c>
      <c r="C16" s="24">
        <v>1509</v>
      </c>
      <c r="D16" s="24">
        <v>223</v>
      </c>
      <c r="E16" s="24">
        <v>1176</v>
      </c>
      <c r="F16" s="54">
        <v>110</v>
      </c>
      <c r="G16" s="129">
        <v>44</v>
      </c>
      <c r="H16" s="23">
        <v>2</v>
      </c>
      <c r="I16" s="24">
        <v>11</v>
      </c>
      <c r="J16" s="24">
        <v>4</v>
      </c>
      <c r="K16" s="24">
        <v>3</v>
      </c>
      <c r="L16" s="24">
        <v>1</v>
      </c>
      <c r="M16" s="24">
        <v>3</v>
      </c>
      <c r="N16" s="24">
        <v>3</v>
      </c>
      <c r="O16" s="24">
        <v>3</v>
      </c>
      <c r="P16" s="24">
        <v>1</v>
      </c>
      <c r="Q16" s="24">
        <v>13</v>
      </c>
      <c r="R16" s="24"/>
      <c r="S16" s="29"/>
    </row>
    <row r="17" spans="1:19" ht="18" customHeight="1" thickBot="1" x14ac:dyDescent="0.25">
      <c r="A17" s="634"/>
      <c r="B17" s="312" t="s">
        <v>21</v>
      </c>
      <c r="C17" s="187">
        <v>100</v>
      </c>
      <c r="D17" s="188">
        <f t="shared" ref="D17:S19" si="4">IF($C16=0,0%,(D16/$C16*100))</f>
        <v>14.777998674618953</v>
      </c>
      <c r="E17" s="188">
        <f t="shared" si="4"/>
        <v>77.932405566600394</v>
      </c>
      <c r="F17" s="189">
        <f t="shared" si="4"/>
        <v>7.2895957587806492</v>
      </c>
      <c r="G17" s="190">
        <f t="shared" si="4"/>
        <v>2.9158383035122597</v>
      </c>
      <c r="H17" s="191">
        <f t="shared" si="4"/>
        <v>0.13253810470510272</v>
      </c>
      <c r="I17" s="192">
        <f t="shared" si="4"/>
        <v>0.72895957587806492</v>
      </c>
      <c r="J17" s="192">
        <f t="shared" si="4"/>
        <v>0.26507620941020543</v>
      </c>
      <c r="K17" s="192">
        <f t="shared" si="4"/>
        <v>0.19880715705765406</v>
      </c>
      <c r="L17" s="192">
        <f t="shared" si="4"/>
        <v>6.6269052352551358E-2</v>
      </c>
      <c r="M17" s="192">
        <f t="shared" si="4"/>
        <v>0.19880715705765406</v>
      </c>
      <c r="N17" s="192">
        <f t="shared" si="4"/>
        <v>0.19880715705765406</v>
      </c>
      <c r="O17" s="192">
        <f t="shared" si="4"/>
        <v>0.19880715705765406</v>
      </c>
      <c r="P17" s="192">
        <f t="shared" si="4"/>
        <v>6.6269052352551358E-2</v>
      </c>
      <c r="Q17" s="192">
        <f t="shared" si="4"/>
        <v>0.86149768058316778</v>
      </c>
      <c r="R17" s="192">
        <f t="shared" si="4"/>
        <v>0</v>
      </c>
      <c r="S17" s="193">
        <f t="shared" si="4"/>
        <v>0</v>
      </c>
    </row>
    <row r="18" spans="1:19" ht="18" customHeight="1" x14ac:dyDescent="0.2">
      <c r="A18" s="635" t="s">
        <v>172</v>
      </c>
      <c r="B18" s="311" t="s">
        <v>20</v>
      </c>
      <c r="C18" s="24">
        <v>162</v>
      </c>
      <c r="D18" s="24">
        <v>24</v>
      </c>
      <c r="E18" s="24">
        <v>127</v>
      </c>
      <c r="F18" s="54">
        <v>11</v>
      </c>
      <c r="G18" s="129">
        <v>3</v>
      </c>
      <c r="H18" s="23"/>
      <c r="I18" s="24">
        <v>1</v>
      </c>
      <c r="J18" s="24"/>
      <c r="K18" s="24"/>
      <c r="L18" s="24"/>
      <c r="M18" s="24">
        <v>2</v>
      </c>
      <c r="N18" s="24"/>
      <c r="O18" s="24"/>
      <c r="P18" s="24"/>
      <c r="Q18" s="24"/>
      <c r="R18" s="24"/>
      <c r="S18" s="29"/>
    </row>
    <row r="19" spans="1:19" ht="18" customHeight="1" thickBot="1" x14ac:dyDescent="0.25">
      <c r="A19" s="636"/>
      <c r="B19" s="312" t="s">
        <v>21</v>
      </c>
      <c r="C19" s="187">
        <v>100</v>
      </c>
      <c r="D19" s="188">
        <f t="shared" si="4"/>
        <v>14.814814814814813</v>
      </c>
      <c r="E19" s="188">
        <f t="shared" si="4"/>
        <v>78.395061728395063</v>
      </c>
      <c r="F19" s="189">
        <f t="shared" si="4"/>
        <v>6.7901234567901234</v>
      </c>
      <c r="G19" s="190">
        <f t="shared" si="4"/>
        <v>1.8518518518518516</v>
      </c>
      <c r="H19" s="191">
        <f t="shared" si="4"/>
        <v>0</v>
      </c>
      <c r="I19" s="192">
        <f t="shared" si="4"/>
        <v>0.61728395061728392</v>
      </c>
      <c r="J19" s="192">
        <f t="shared" si="4"/>
        <v>0</v>
      </c>
      <c r="K19" s="192">
        <f t="shared" si="4"/>
        <v>0</v>
      </c>
      <c r="L19" s="192">
        <f t="shared" si="4"/>
        <v>0</v>
      </c>
      <c r="M19" s="192">
        <f t="shared" si="4"/>
        <v>1.2345679012345678</v>
      </c>
      <c r="N19" s="192">
        <f t="shared" si="4"/>
        <v>0</v>
      </c>
      <c r="O19" s="192">
        <f t="shared" si="4"/>
        <v>0</v>
      </c>
      <c r="P19" s="192">
        <f t="shared" si="4"/>
        <v>0</v>
      </c>
      <c r="Q19" s="192">
        <f t="shared" si="4"/>
        <v>0</v>
      </c>
      <c r="R19" s="192">
        <f t="shared" si="4"/>
        <v>0</v>
      </c>
      <c r="S19" s="193">
        <f t="shared" si="4"/>
        <v>0</v>
      </c>
    </row>
    <row r="20" spans="1:19" s="7" customFormat="1" ht="27" customHeight="1" thickBot="1" x14ac:dyDescent="0.25">
      <c r="A20" s="640" t="s">
        <v>173</v>
      </c>
      <c r="B20" s="641"/>
      <c r="C20" s="641"/>
      <c r="D20" s="641"/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2"/>
    </row>
    <row r="21" spans="1:19" s="1" customFormat="1" ht="31.5" customHeight="1" thickBot="1" x14ac:dyDescent="0.25">
      <c r="A21" s="408" t="s">
        <v>29</v>
      </c>
      <c r="B21" s="306" t="s">
        <v>20</v>
      </c>
      <c r="C21" s="70">
        <v>90</v>
      </c>
      <c r="D21" s="87" t="s">
        <v>30</v>
      </c>
      <c r="E21" s="88" t="s">
        <v>30</v>
      </c>
      <c r="F21" s="89" t="s">
        <v>30</v>
      </c>
      <c r="G21" s="90" t="s">
        <v>30</v>
      </c>
      <c r="H21" s="87" t="s">
        <v>30</v>
      </c>
      <c r="I21" s="88" t="s">
        <v>30</v>
      </c>
      <c r="J21" s="88" t="s">
        <v>30</v>
      </c>
      <c r="K21" s="88" t="s">
        <v>30</v>
      </c>
      <c r="L21" s="88" t="s">
        <v>30</v>
      </c>
      <c r="M21" s="88" t="s">
        <v>30</v>
      </c>
      <c r="N21" s="88" t="s">
        <v>30</v>
      </c>
      <c r="O21" s="88" t="s">
        <v>30</v>
      </c>
      <c r="P21" s="88" t="s">
        <v>30</v>
      </c>
      <c r="Q21" s="88" t="s">
        <v>30</v>
      </c>
      <c r="R21" s="88" t="s">
        <v>30</v>
      </c>
      <c r="S21" s="91" t="s">
        <v>30</v>
      </c>
    </row>
    <row r="22" spans="1:19" s="7" customFormat="1" ht="18" customHeight="1" x14ac:dyDescent="0.2">
      <c r="A22" s="631" t="s">
        <v>170</v>
      </c>
      <c r="B22" s="311" t="s">
        <v>20</v>
      </c>
      <c r="C22" s="24">
        <v>4479</v>
      </c>
      <c r="D22" s="24">
        <v>1370</v>
      </c>
      <c r="E22" s="24">
        <v>2890</v>
      </c>
      <c r="F22" s="54">
        <v>219</v>
      </c>
      <c r="G22" s="129">
        <v>94</v>
      </c>
      <c r="H22" s="23">
        <v>6</v>
      </c>
      <c r="I22" s="24">
        <v>10</v>
      </c>
      <c r="J22" s="24">
        <v>15</v>
      </c>
      <c r="K22" s="24">
        <v>3</v>
      </c>
      <c r="L22" s="24">
        <v>2</v>
      </c>
      <c r="M22" s="24">
        <v>6</v>
      </c>
      <c r="N22" s="24">
        <v>2</v>
      </c>
      <c r="O22" s="24">
        <v>10</v>
      </c>
      <c r="P22" s="24"/>
      <c r="Q22" s="24">
        <v>35</v>
      </c>
      <c r="R22" s="24"/>
      <c r="S22" s="29">
        <v>5</v>
      </c>
    </row>
    <row r="23" spans="1:19" s="7" customFormat="1" ht="18" customHeight="1" thickBot="1" x14ac:dyDescent="0.25">
      <c r="A23" s="632"/>
      <c r="B23" s="312" t="s">
        <v>21</v>
      </c>
      <c r="C23" s="187">
        <v>100</v>
      </c>
      <c r="D23" s="188">
        <f t="shared" ref="D23:S29" si="5">IF($C22=0,0%,(D22/$C22*100))</f>
        <v>30.587184639428443</v>
      </c>
      <c r="E23" s="188">
        <f t="shared" si="5"/>
        <v>64.523331100692118</v>
      </c>
      <c r="F23" s="189">
        <f t="shared" si="5"/>
        <v>4.8894842598794375</v>
      </c>
      <c r="G23" s="190">
        <f t="shared" si="5"/>
        <v>2.0986827416834117</v>
      </c>
      <c r="H23" s="191">
        <f t="shared" si="5"/>
        <v>0.13395847287340923</v>
      </c>
      <c r="I23" s="192">
        <f t="shared" si="5"/>
        <v>0.22326412145568209</v>
      </c>
      <c r="J23" s="192">
        <f t="shared" si="5"/>
        <v>0.33489618218352313</v>
      </c>
      <c r="K23" s="192">
        <f t="shared" si="5"/>
        <v>6.6979236436704614E-2</v>
      </c>
      <c r="L23" s="192">
        <f t="shared" si="5"/>
        <v>4.4652824291136414E-2</v>
      </c>
      <c r="M23" s="192">
        <f t="shared" si="5"/>
        <v>0.13395847287340923</v>
      </c>
      <c r="N23" s="192">
        <f t="shared" si="5"/>
        <v>4.4652824291136414E-2</v>
      </c>
      <c r="O23" s="192">
        <f t="shared" si="5"/>
        <v>0.22326412145568209</v>
      </c>
      <c r="P23" s="192">
        <f t="shared" si="5"/>
        <v>0</v>
      </c>
      <c r="Q23" s="192">
        <f t="shared" si="5"/>
        <v>0.7814244250948873</v>
      </c>
      <c r="R23" s="192">
        <f t="shared" si="5"/>
        <v>0</v>
      </c>
      <c r="S23" s="193">
        <f t="shared" si="5"/>
        <v>0.11163206072784104</v>
      </c>
    </row>
    <row r="24" spans="1:19" s="7" customFormat="1" ht="18" customHeight="1" x14ac:dyDescent="0.2">
      <c r="A24" s="631" t="s">
        <v>171</v>
      </c>
      <c r="B24" s="311" t="s">
        <v>20</v>
      </c>
      <c r="C24" s="24">
        <v>2366</v>
      </c>
      <c r="D24" s="24">
        <v>695</v>
      </c>
      <c r="E24" s="24">
        <v>1561</v>
      </c>
      <c r="F24" s="54">
        <v>110</v>
      </c>
      <c r="G24" s="129">
        <v>50</v>
      </c>
      <c r="H24" s="23">
        <v>2</v>
      </c>
      <c r="I24" s="24">
        <v>3</v>
      </c>
      <c r="J24" s="24">
        <v>8</v>
      </c>
      <c r="K24" s="24">
        <v>2</v>
      </c>
      <c r="L24" s="24">
        <v>2</v>
      </c>
      <c r="M24" s="24">
        <v>5</v>
      </c>
      <c r="N24" s="24">
        <v>1</v>
      </c>
      <c r="O24" s="24">
        <v>6</v>
      </c>
      <c r="P24" s="24"/>
      <c r="Q24" s="24">
        <v>19</v>
      </c>
      <c r="R24" s="24"/>
      <c r="S24" s="29">
        <v>2</v>
      </c>
    </row>
    <row r="25" spans="1:19" s="7" customFormat="1" ht="18" customHeight="1" thickBot="1" x14ac:dyDescent="0.25">
      <c r="A25" s="632"/>
      <c r="B25" s="312" t="s">
        <v>21</v>
      </c>
      <c r="C25" s="187">
        <v>100</v>
      </c>
      <c r="D25" s="188">
        <f t="shared" si="5"/>
        <v>29.374471682163989</v>
      </c>
      <c r="E25" s="188">
        <f t="shared" si="5"/>
        <v>65.976331360946745</v>
      </c>
      <c r="F25" s="189">
        <f t="shared" si="5"/>
        <v>4.6491969568892646</v>
      </c>
      <c r="G25" s="190">
        <f t="shared" si="5"/>
        <v>2.1132713440405748</v>
      </c>
      <c r="H25" s="191">
        <f t="shared" si="5"/>
        <v>8.453085376162299E-2</v>
      </c>
      <c r="I25" s="192">
        <f t="shared" si="5"/>
        <v>0.12679628064243448</v>
      </c>
      <c r="J25" s="192">
        <f t="shared" si="5"/>
        <v>0.33812341504649196</v>
      </c>
      <c r="K25" s="192">
        <f t="shared" si="5"/>
        <v>8.453085376162299E-2</v>
      </c>
      <c r="L25" s="192">
        <f t="shared" si="5"/>
        <v>8.453085376162299E-2</v>
      </c>
      <c r="M25" s="192">
        <f t="shared" si="5"/>
        <v>0.21132713440405751</v>
      </c>
      <c r="N25" s="192">
        <f t="shared" si="5"/>
        <v>4.2265426880811495E-2</v>
      </c>
      <c r="O25" s="192">
        <f t="shared" si="5"/>
        <v>0.25359256128486896</v>
      </c>
      <c r="P25" s="192">
        <f t="shared" si="5"/>
        <v>0</v>
      </c>
      <c r="Q25" s="192">
        <f t="shared" si="5"/>
        <v>0.80304311073541834</v>
      </c>
      <c r="R25" s="192">
        <f t="shared" si="5"/>
        <v>0</v>
      </c>
      <c r="S25" s="193">
        <f t="shared" si="5"/>
        <v>8.453085376162299E-2</v>
      </c>
    </row>
    <row r="26" spans="1:19" ht="18" customHeight="1" x14ac:dyDescent="0.2">
      <c r="A26" s="633" t="s">
        <v>103</v>
      </c>
      <c r="B26" s="311" t="s">
        <v>20</v>
      </c>
      <c r="C26" s="24">
        <v>1082</v>
      </c>
      <c r="D26" s="24">
        <v>254</v>
      </c>
      <c r="E26" s="24">
        <v>785</v>
      </c>
      <c r="F26" s="54">
        <v>43</v>
      </c>
      <c r="G26" s="129">
        <v>22</v>
      </c>
      <c r="H26" s="23"/>
      <c r="I26" s="24">
        <v>2</v>
      </c>
      <c r="J26" s="24">
        <v>5</v>
      </c>
      <c r="K26" s="24">
        <v>1</v>
      </c>
      <c r="L26" s="24">
        <v>2</v>
      </c>
      <c r="M26" s="24">
        <v>2</v>
      </c>
      <c r="N26" s="24"/>
      <c r="O26" s="24">
        <v>2</v>
      </c>
      <c r="P26" s="24"/>
      <c r="Q26" s="24">
        <v>7</v>
      </c>
      <c r="R26" s="24"/>
      <c r="S26" s="29">
        <v>1</v>
      </c>
    </row>
    <row r="27" spans="1:19" ht="18" customHeight="1" thickBot="1" x14ac:dyDescent="0.25">
      <c r="A27" s="634"/>
      <c r="B27" s="312" t="s">
        <v>21</v>
      </c>
      <c r="C27" s="187">
        <v>100</v>
      </c>
      <c r="D27" s="188">
        <f t="shared" si="5"/>
        <v>23.475046210720887</v>
      </c>
      <c r="E27" s="188">
        <f t="shared" si="5"/>
        <v>72.55083179297597</v>
      </c>
      <c r="F27" s="189">
        <f t="shared" si="5"/>
        <v>3.9741219963031424</v>
      </c>
      <c r="G27" s="190">
        <f t="shared" si="5"/>
        <v>2.033271719038817</v>
      </c>
      <c r="H27" s="191">
        <f t="shared" si="5"/>
        <v>0</v>
      </c>
      <c r="I27" s="192">
        <f t="shared" si="5"/>
        <v>0.18484288354898337</v>
      </c>
      <c r="J27" s="192">
        <f t="shared" si="5"/>
        <v>0.46210720887245843</v>
      </c>
      <c r="K27" s="192">
        <f t="shared" si="5"/>
        <v>9.2421441774491686E-2</v>
      </c>
      <c r="L27" s="192">
        <f t="shared" si="5"/>
        <v>0.18484288354898337</v>
      </c>
      <c r="M27" s="192">
        <f t="shared" si="5"/>
        <v>0.18484288354898337</v>
      </c>
      <c r="N27" s="192">
        <f t="shared" si="5"/>
        <v>0</v>
      </c>
      <c r="O27" s="192">
        <f t="shared" si="5"/>
        <v>0.18484288354898337</v>
      </c>
      <c r="P27" s="192">
        <f t="shared" si="5"/>
        <v>0</v>
      </c>
      <c r="Q27" s="192">
        <f t="shared" si="5"/>
        <v>0.64695009242144186</v>
      </c>
      <c r="R27" s="192">
        <f t="shared" si="5"/>
        <v>0</v>
      </c>
      <c r="S27" s="193">
        <f t="shared" si="5"/>
        <v>9.2421441774491686E-2</v>
      </c>
    </row>
    <row r="28" spans="1:19" ht="18" customHeight="1" x14ac:dyDescent="0.2">
      <c r="A28" s="635" t="s">
        <v>172</v>
      </c>
      <c r="B28" s="311" t="s">
        <v>20</v>
      </c>
      <c r="C28" s="24">
        <v>78</v>
      </c>
      <c r="D28" s="24">
        <v>22</v>
      </c>
      <c r="E28" s="24">
        <v>55</v>
      </c>
      <c r="F28" s="54">
        <v>1</v>
      </c>
      <c r="G28" s="129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9"/>
    </row>
    <row r="29" spans="1:19" ht="18" customHeight="1" thickBot="1" x14ac:dyDescent="0.25">
      <c r="A29" s="636"/>
      <c r="B29" s="312" t="s">
        <v>21</v>
      </c>
      <c r="C29" s="187">
        <v>100</v>
      </c>
      <c r="D29" s="188">
        <f t="shared" si="5"/>
        <v>28.205128205128204</v>
      </c>
      <c r="E29" s="188">
        <f t="shared" si="5"/>
        <v>70.512820512820511</v>
      </c>
      <c r="F29" s="189">
        <f t="shared" si="5"/>
        <v>1.2820512820512819</v>
      </c>
      <c r="G29" s="190">
        <f t="shared" si="5"/>
        <v>0</v>
      </c>
      <c r="H29" s="191">
        <f t="shared" si="5"/>
        <v>0</v>
      </c>
      <c r="I29" s="192">
        <f t="shared" si="5"/>
        <v>0</v>
      </c>
      <c r="J29" s="192">
        <f t="shared" si="5"/>
        <v>0</v>
      </c>
      <c r="K29" s="192">
        <f t="shared" si="5"/>
        <v>0</v>
      </c>
      <c r="L29" s="192">
        <f t="shared" si="5"/>
        <v>0</v>
      </c>
      <c r="M29" s="192">
        <f t="shared" si="5"/>
        <v>0</v>
      </c>
      <c r="N29" s="192">
        <f t="shared" si="5"/>
        <v>0</v>
      </c>
      <c r="O29" s="192">
        <f t="shared" si="5"/>
        <v>0</v>
      </c>
      <c r="P29" s="192">
        <f t="shared" si="5"/>
        <v>0</v>
      </c>
      <c r="Q29" s="192">
        <f t="shared" si="5"/>
        <v>0</v>
      </c>
      <c r="R29" s="192">
        <f t="shared" si="5"/>
        <v>0</v>
      </c>
      <c r="S29" s="193">
        <f t="shared" si="5"/>
        <v>0</v>
      </c>
    </row>
    <row r="30" spans="1:19" s="8" customFormat="1" ht="27.75" customHeight="1" thickBot="1" x14ac:dyDescent="0.25">
      <c r="A30" s="657" t="s">
        <v>242</v>
      </c>
      <c r="B30" s="658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9"/>
    </row>
    <row r="31" spans="1:19" s="7" customFormat="1" ht="28.5" customHeight="1" x14ac:dyDescent="0.2">
      <c r="A31" s="380" t="s">
        <v>68</v>
      </c>
      <c r="B31" s="59" t="s">
        <v>31</v>
      </c>
      <c r="C31" s="60">
        <v>48</v>
      </c>
      <c r="D31" s="61"/>
      <c r="E31" s="62"/>
      <c r="F31" s="63"/>
      <c r="G31" s="64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7"/>
    </row>
    <row r="32" spans="1:19" s="7" customFormat="1" ht="18" customHeight="1" x14ac:dyDescent="0.2">
      <c r="A32" s="654" t="s">
        <v>69</v>
      </c>
      <c r="B32" s="311" t="s">
        <v>20</v>
      </c>
      <c r="C32" s="24">
        <v>3287</v>
      </c>
      <c r="D32" s="24">
        <v>2691</v>
      </c>
      <c r="E32" s="24">
        <v>262</v>
      </c>
      <c r="F32" s="54">
        <v>334</v>
      </c>
      <c r="G32" s="129">
        <v>70</v>
      </c>
      <c r="H32" s="23"/>
      <c r="I32" s="24">
        <v>5</v>
      </c>
      <c r="J32" s="24">
        <v>19</v>
      </c>
      <c r="K32" s="24">
        <v>7</v>
      </c>
      <c r="L32" s="24">
        <v>6</v>
      </c>
      <c r="M32" s="24">
        <v>3</v>
      </c>
      <c r="N32" s="24">
        <v>4</v>
      </c>
      <c r="O32" s="24">
        <v>5</v>
      </c>
      <c r="P32" s="24"/>
      <c r="Q32" s="24">
        <v>21</v>
      </c>
      <c r="R32" s="24"/>
      <c r="S32" s="29"/>
    </row>
    <row r="33" spans="1:19" s="7" customFormat="1" ht="18" customHeight="1" x14ac:dyDescent="0.2">
      <c r="A33" s="660"/>
      <c r="B33" s="312" t="s">
        <v>21</v>
      </c>
      <c r="C33" s="187">
        <v>100</v>
      </c>
      <c r="D33" s="188">
        <f t="shared" ref="D33:S37" si="6">IF($C32=0,0%,(D32/$C32*100))</f>
        <v>81.867964709461518</v>
      </c>
      <c r="E33" s="188">
        <f t="shared" si="6"/>
        <v>7.9707940371159109</v>
      </c>
      <c r="F33" s="189">
        <f t="shared" si="6"/>
        <v>10.161241253422574</v>
      </c>
      <c r="G33" s="190">
        <f t="shared" si="6"/>
        <v>2.1296014602981441</v>
      </c>
      <c r="H33" s="191">
        <f t="shared" si="6"/>
        <v>0</v>
      </c>
      <c r="I33" s="192">
        <f t="shared" si="6"/>
        <v>0.15211439002129601</v>
      </c>
      <c r="J33" s="192">
        <f t="shared" si="6"/>
        <v>0.57803468208092479</v>
      </c>
      <c r="K33" s="192">
        <f t="shared" si="6"/>
        <v>0.21296014602981442</v>
      </c>
      <c r="L33" s="192">
        <f t="shared" si="6"/>
        <v>0.18253726802555523</v>
      </c>
      <c r="M33" s="192">
        <f t="shared" si="6"/>
        <v>9.1268634012777614E-2</v>
      </c>
      <c r="N33" s="192">
        <f t="shared" si="6"/>
        <v>0.1216915120170368</v>
      </c>
      <c r="O33" s="192">
        <f t="shared" si="6"/>
        <v>0.15211439002129601</v>
      </c>
      <c r="P33" s="192">
        <f t="shared" si="6"/>
        <v>0</v>
      </c>
      <c r="Q33" s="192">
        <f t="shared" si="6"/>
        <v>0.63888043808944328</v>
      </c>
      <c r="R33" s="192">
        <f t="shared" si="6"/>
        <v>0</v>
      </c>
      <c r="S33" s="193">
        <f t="shared" si="6"/>
        <v>0</v>
      </c>
    </row>
    <row r="34" spans="1:19" s="7" customFormat="1" ht="18" customHeight="1" x14ac:dyDescent="0.2">
      <c r="A34" s="654" t="s">
        <v>70</v>
      </c>
      <c r="B34" s="311" t="s">
        <v>20</v>
      </c>
      <c r="C34" s="24">
        <v>171</v>
      </c>
      <c r="D34" s="24">
        <v>139</v>
      </c>
      <c r="E34" s="24">
        <v>14</v>
      </c>
      <c r="F34" s="54">
        <v>18</v>
      </c>
      <c r="G34" s="129">
        <v>5</v>
      </c>
      <c r="H34" s="23"/>
      <c r="I34" s="24"/>
      <c r="J34" s="24"/>
      <c r="K34" s="24"/>
      <c r="L34" s="24">
        <v>2</v>
      </c>
      <c r="M34" s="24"/>
      <c r="N34" s="24"/>
      <c r="O34" s="24">
        <v>1</v>
      </c>
      <c r="P34" s="24"/>
      <c r="Q34" s="24">
        <v>2</v>
      </c>
      <c r="R34" s="24"/>
      <c r="S34" s="29"/>
    </row>
    <row r="35" spans="1:19" s="7" customFormat="1" ht="18" customHeight="1" x14ac:dyDescent="0.2">
      <c r="A35" s="655"/>
      <c r="B35" s="312" t="s">
        <v>21</v>
      </c>
      <c r="C35" s="187">
        <v>100</v>
      </c>
      <c r="D35" s="188">
        <f t="shared" si="6"/>
        <v>81.286549707602347</v>
      </c>
      <c r="E35" s="188">
        <f t="shared" si="6"/>
        <v>8.1871345029239766</v>
      </c>
      <c r="F35" s="189">
        <f t="shared" si="6"/>
        <v>10.526315789473683</v>
      </c>
      <c r="G35" s="190">
        <f t="shared" si="6"/>
        <v>2.9239766081871341</v>
      </c>
      <c r="H35" s="191">
        <f t="shared" si="6"/>
        <v>0</v>
      </c>
      <c r="I35" s="192">
        <f t="shared" si="6"/>
        <v>0</v>
      </c>
      <c r="J35" s="192">
        <f t="shared" si="6"/>
        <v>0</v>
      </c>
      <c r="K35" s="192">
        <f t="shared" si="6"/>
        <v>0</v>
      </c>
      <c r="L35" s="192">
        <f t="shared" si="6"/>
        <v>1.1695906432748537</v>
      </c>
      <c r="M35" s="192">
        <f t="shared" si="6"/>
        <v>0</v>
      </c>
      <c r="N35" s="192">
        <f t="shared" si="6"/>
        <v>0</v>
      </c>
      <c r="O35" s="192">
        <f t="shared" si="6"/>
        <v>0.58479532163742687</v>
      </c>
      <c r="P35" s="192">
        <f t="shared" si="6"/>
        <v>0</v>
      </c>
      <c r="Q35" s="192">
        <f t="shared" si="6"/>
        <v>1.1695906432748537</v>
      </c>
      <c r="R35" s="192">
        <f t="shared" si="6"/>
        <v>0</v>
      </c>
      <c r="S35" s="193">
        <f t="shared" si="6"/>
        <v>0</v>
      </c>
    </row>
    <row r="36" spans="1:19" s="7" customFormat="1" ht="18" customHeight="1" x14ac:dyDescent="0.2">
      <c r="A36" s="654" t="s">
        <v>71</v>
      </c>
      <c r="B36" s="311" t="s">
        <v>20</v>
      </c>
      <c r="C36" s="24">
        <v>48</v>
      </c>
      <c r="D36" s="24">
        <v>39</v>
      </c>
      <c r="E36" s="24">
        <v>6</v>
      </c>
      <c r="F36" s="54">
        <v>3</v>
      </c>
      <c r="G36" s="129"/>
      <c r="H36" s="23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9"/>
    </row>
    <row r="37" spans="1:19" s="7" customFormat="1" ht="18" customHeight="1" thickBot="1" x14ac:dyDescent="0.25">
      <c r="A37" s="656"/>
      <c r="B37" s="365" t="s">
        <v>21</v>
      </c>
      <c r="C37" s="201">
        <v>100</v>
      </c>
      <c r="D37" s="202">
        <f t="shared" si="6"/>
        <v>81.25</v>
      </c>
      <c r="E37" s="202">
        <f t="shared" si="6"/>
        <v>12.5</v>
      </c>
      <c r="F37" s="203">
        <f t="shared" si="6"/>
        <v>6.25</v>
      </c>
      <c r="G37" s="204">
        <f t="shared" si="6"/>
        <v>0</v>
      </c>
      <c r="H37" s="205">
        <f t="shared" si="6"/>
        <v>0</v>
      </c>
      <c r="I37" s="206">
        <f t="shared" si="6"/>
        <v>0</v>
      </c>
      <c r="J37" s="206">
        <f t="shared" si="6"/>
        <v>0</v>
      </c>
      <c r="K37" s="206">
        <f t="shared" si="6"/>
        <v>0</v>
      </c>
      <c r="L37" s="206">
        <f t="shared" si="6"/>
        <v>0</v>
      </c>
      <c r="M37" s="206">
        <f t="shared" si="6"/>
        <v>0</v>
      </c>
      <c r="N37" s="206">
        <f t="shared" si="6"/>
        <v>0</v>
      </c>
      <c r="O37" s="206">
        <f t="shared" si="6"/>
        <v>0</v>
      </c>
      <c r="P37" s="206">
        <f t="shared" si="6"/>
        <v>0</v>
      </c>
      <c r="Q37" s="206">
        <f t="shared" si="6"/>
        <v>0</v>
      </c>
      <c r="R37" s="206">
        <f t="shared" si="6"/>
        <v>0</v>
      </c>
      <c r="S37" s="207">
        <f t="shared" si="6"/>
        <v>0</v>
      </c>
    </row>
    <row r="38" spans="1:19" ht="13.5" thickTop="1" x14ac:dyDescent="0.2"/>
  </sheetData>
  <mergeCells count="20">
    <mergeCell ref="A34:A35"/>
    <mergeCell ref="A36:A37"/>
    <mergeCell ref="A22:A23"/>
    <mergeCell ref="A24:A25"/>
    <mergeCell ref="A26:A27"/>
    <mergeCell ref="A28:A29"/>
    <mergeCell ref="A30:S30"/>
    <mergeCell ref="A32:A33"/>
    <mergeCell ref="A20:S20"/>
    <mergeCell ref="A1:S2"/>
    <mergeCell ref="A3:B3"/>
    <mergeCell ref="H4:S4"/>
    <mergeCell ref="A5:A6"/>
    <mergeCell ref="A7:S7"/>
    <mergeCell ref="A8:A9"/>
    <mergeCell ref="A10:S10"/>
    <mergeCell ref="A12:A13"/>
    <mergeCell ref="A14:A15"/>
    <mergeCell ref="A16:A17"/>
    <mergeCell ref="A18:A19"/>
  </mergeCells>
  <printOptions horizontalCentered="1" verticalCentered="1"/>
  <pageMargins left="0" right="0" top="0.25" bottom="0.25" header="0" footer="0"/>
  <pageSetup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6"/>
  <sheetViews>
    <sheetView zoomScaleNormal="100" zoomScaleSheetLayoutView="100" workbookViewId="0">
      <selection sqref="A1:S3"/>
    </sheetView>
  </sheetViews>
  <sheetFormatPr defaultColWidth="8.85546875" defaultRowHeight="12.75" x14ac:dyDescent="0.2"/>
  <cols>
    <col min="1" max="1" width="12.85546875" style="3" customWidth="1"/>
    <col min="2" max="2" width="3.28515625" style="16" customWidth="1"/>
    <col min="3" max="3" width="6.42578125" style="3" customWidth="1"/>
    <col min="4" max="4" width="8.42578125" style="3" customWidth="1"/>
    <col min="5" max="5" width="9.85546875" style="3" customWidth="1"/>
    <col min="6" max="6" width="8.42578125" style="3" customWidth="1"/>
    <col min="7" max="7" width="9.7109375" style="3" customWidth="1"/>
    <col min="8" max="8" width="13.7109375" style="3" customWidth="1"/>
    <col min="9" max="9" width="9.140625" style="3" customWidth="1"/>
    <col min="10" max="10" width="10.140625" style="3" customWidth="1"/>
    <col min="11" max="11" width="8.42578125" style="3" customWidth="1"/>
    <col min="12" max="12" width="10" style="3" customWidth="1"/>
    <col min="13" max="13" width="11.28515625" style="3" customWidth="1"/>
    <col min="14" max="14" width="11.42578125" style="3" customWidth="1"/>
    <col min="15" max="15" width="10.28515625" style="3" customWidth="1"/>
    <col min="16" max="16" width="10.7109375" style="3" customWidth="1"/>
    <col min="17" max="17" width="10" style="3" customWidth="1"/>
    <col min="18" max="18" width="9.7109375" style="3" customWidth="1"/>
    <col min="19" max="19" width="12.42578125" customWidth="1"/>
  </cols>
  <sheetData>
    <row r="1" spans="1:19" s="1" customFormat="1" ht="13.5" customHeight="1" thickTop="1" x14ac:dyDescent="0.2">
      <c r="A1" s="516" t="s">
        <v>175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48"/>
    </row>
    <row r="2" spans="1:19" s="1" customFormat="1" ht="13.5" customHeight="1" x14ac:dyDescent="0.2">
      <c r="A2" s="519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49"/>
    </row>
    <row r="3" spans="1:19" s="1" customFormat="1" ht="15" customHeight="1" thickBot="1" x14ac:dyDescent="0.25">
      <c r="A3" s="550"/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2"/>
    </row>
    <row r="4" spans="1:19" s="68" customFormat="1" ht="74.25" customHeight="1" thickTop="1" thickBot="1" x14ac:dyDescent="0.25">
      <c r="A4" s="546" t="s">
        <v>132</v>
      </c>
      <c r="B4" s="547"/>
      <c r="C4" s="277" t="s">
        <v>1</v>
      </c>
      <c r="D4" s="278" t="s">
        <v>2</v>
      </c>
      <c r="E4" s="278" t="s">
        <v>3</v>
      </c>
      <c r="F4" s="279" t="s">
        <v>4</v>
      </c>
      <c r="G4" s="280" t="s">
        <v>5</v>
      </c>
      <c r="H4" s="281" t="s">
        <v>6</v>
      </c>
      <c r="I4" s="278" t="s">
        <v>7</v>
      </c>
      <c r="J4" s="281" t="s">
        <v>8</v>
      </c>
      <c r="K4" s="278" t="s">
        <v>9</v>
      </c>
      <c r="L4" s="278" t="s">
        <v>10</v>
      </c>
      <c r="M4" s="278" t="s">
        <v>11</v>
      </c>
      <c r="N4" s="278" t="s">
        <v>12</v>
      </c>
      <c r="O4" s="278" t="s">
        <v>13</v>
      </c>
      <c r="P4" s="278" t="s">
        <v>14</v>
      </c>
      <c r="Q4" s="278" t="s">
        <v>15</v>
      </c>
      <c r="R4" s="278" t="s">
        <v>16</v>
      </c>
      <c r="S4" s="260" t="s">
        <v>17</v>
      </c>
    </row>
    <row r="5" spans="1:19" s="1" customFormat="1" ht="30" customHeight="1" thickTop="1" thickBot="1" x14ac:dyDescent="0.25">
      <c r="A5" s="276" t="s">
        <v>23</v>
      </c>
      <c r="B5" s="105" t="s">
        <v>21</v>
      </c>
      <c r="C5" s="102"/>
      <c r="D5" s="214"/>
      <c r="E5" s="275"/>
      <c r="F5" s="103">
        <v>0.12</v>
      </c>
      <c r="G5" s="104">
        <v>0.02</v>
      </c>
      <c r="H5" s="554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6"/>
    </row>
    <row r="6" spans="1:19" ht="18" customHeight="1" thickTop="1" x14ac:dyDescent="0.2">
      <c r="A6" s="557" t="s">
        <v>41</v>
      </c>
      <c r="B6" s="96" t="s">
        <v>31</v>
      </c>
      <c r="C6" s="45">
        <v>8080</v>
      </c>
      <c r="D6" s="45">
        <v>6317</v>
      </c>
      <c r="E6" s="45">
        <v>833</v>
      </c>
      <c r="F6" s="22">
        <v>930</v>
      </c>
      <c r="G6" s="94">
        <v>220</v>
      </c>
      <c r="H6" s="169">
        <v>5</v>
      </c>
      <c r="I6" s="45">
        <v>26</v>
      </c>
      <c r="J6" s="45">
        <v>39</v>
      </c>
      <c r="K6" s="45">
        <v>15</v>
      </c>
      <c r="L6" s="45">
        <v>7</v>
      </c>
      <c r="M6" s="45">
        <v>5</v>
      </c>
      <c r="N6" s="45">
        <v>21</v>
      </c>
      <c r="O6" s="45">
        <v>13</v>
      </c>
      <c r="P6" s="45">
        <v>1</v>
      </c>
      <c r="Q6" s="45">
        <v>85</v>
      </c>
      <c r="R6" s="45"/>
      <c r="S6" s="47">
        <v>3</v>
      </c>
    </row>
    <row r="7" spans="1:19" ht="18" customHeight="1" thickBot="1" x14ac:dyDescent="0.25">
      <c r="A7" s="558"/>
      <c r="B7" s="282" t="s">
        <v>21</v>
      </c>
      <c r="C7" s="124">
        <v>100</v>
      </c>
      <c r="D7" s="125">
        <f t="shared" ref="D7:S7" si="0">IF($C6=0,0%,(D6/$C6*100))</f>
        <v>78.180693069306926</v>
      </c>
      <c r="E7" s="125">
        <f t="shared" si="0"/>
        <v>10.309405940594059</v>
      </c>
      <c r="F7" s="126">
        <f t="shared" si="0"/>
        <v>11.509900990099011</v>
      </c>
      <c r="G7" s="128">
        <f t="shared" si="0"/>
        <v>2.722772277227723</v>
      </c>
      <c r="H7" s="133">
        <f t="shared" si="0"/>
        <v>6.1881188118811881E-2</v>
      </c>
      <c r="I7" s="107">
        <f t="shared" si="0"/>
        <v>0.32178217821782179</v>
      </c>
      <c r="J7" s="107">
        <f t="shared" si="0"/>
        <v>0.48267326732673266</v>
      </c>
      <c r="K7" s="107">
        <f t="shared" si="0"/>
        <v>0.18564356435643564</v>
      </c>
      <c r="L7" s="107">
        <f t="shared" si="0"/>
        <v>8.6633663366336641E-2</v>
      </c>
      <c r="M7" s="107">
        <f t="shared" si="0"/>
        <v>6.1881188118811881E-2</v>
      </c>
      <c r="N7" s="107">
        <f t="shared" si="0"/>
        <v>0.25990099009900991</v>
      </c>
      <c r="O7" s="107">
        <f t="shared" si="0"/>
        <v>0.1608910891089109</v>
      </c>
      <c r="P7" s="107">
        <f t="shared" si="0"/>
        <v>1.2376237623762377E-2</v>
      </c>
      <c r="Q7" s="107">
        <f t="shared" si="0"/>
        <v>1.051980198019802</v>
      </c>
      <c r="R7" s="107">
        <f t="shared" si="0"/>
        <v>0</v>
      </c>
      <c r="S7" s="108">
        <f t="shared" si="0"/>
        <v>3.7128712871287127E-2</v>
      </c>
    </row>
    <row r="8" spans="1:19" ht="18" customHeight="1" x14ac:dyDescent="0.2">
      <c r="A8" s="542" t="s">
        <v>176</v>
      </c>
      <c r="B8" s="283" t="s">
        <v>31</v>
      </c>
      <c r="C8" s="71">
        <v>882</v>
      </c>
      <c r="D8" s="71">
        <v>687</v>
      </c>
      <c r="E8" s="71">
        <v>100</v>
      </c>
      <c r="F8" s="70">
        <v>95</v>
      </c>
      <c r="G8" s="127">
        <v>18</v>
      </c>
      <c r="H8" s="132">
        <v>1</v>
      </c>
      <c r="I8" s="71">
        <v>4</v>
      </c>
      <c r="J8" s="71">
        <v>1</v>
      </c>
      <c r="K8" s="71">
        <v>1</v>
      </c>
      <c r="L8" s="71"/>
      <c r="M8" s="71"/>
      <c r="N8" s="71">
        <v>2</v>
      </c>
      <c r="O8" s="71">
        <v>2</v>
      </c>
      <c r="P8" s="71"/>
      <c r="Q8" s="71">
        <v>6</v>
      </c>
      <c r="R8" s="71"/>
      <c r="S8" s="72">
        <v>1</v>
      </c>
    </row>
    <row r="9" spans="1:19" ht="18" customHeight="1" thickBot="1" x14ac:dyDescent="0.25">
      <c r="A9" s="553"/>
      <c r="B9" s="284" t="s">
        <v>21</v>
      </c>
      <c r="C9" s="124">
        <v>100</v>
      </c>
      <c r="D9" s="125">
        <f t="shared" ref="D9:S17" si="1">IF($C8=0,0%,(D8/$C8*100))</f>
        <v>77.89115646258503</v>
      </c>
      <c r="E9" s="125">
        <f t="shared" si="1"/>
        <v>11.337868480725625</v>
      </c>
      <c r="F9" s="126">
        <f t="shared" si="1"/>
        <v>10.770975056689343</v>
      </c>
      <c r="G9" s="128">
        <f t="shared" si="1"/>
        <v>2.0408163265306123</v>
      </c>
      <c r="H9" s="133">
        <f t="shared" si="1"/>
        <v>0.11337868480725624</v>
      </c>
      <c r="I9" s="107">
        <f t="shared" si="1"/>
        <v>0.45351473922902497</v>
      </c>
      <c r="J9" s="107">
        <f t="shared" si="1"/>
        <v>0.11337868480725624</v>
      </c>
      <c r="K9" s="107">
        <f t="shared" si="1"/>
        <v>0.11337868480725624</v>
      </c>
      <c r="L9" s="107">
        <f t="shared" si="1"/>
        <v>0</v>
      </c>
      <c r="M9" s="107">
        <f t="shared" si="1"/>
        <v>0</v>
      </c>
      <c r="N9" s="107">
        <f t="shared" si="1"/>
        <v>0.22675736961451248</v>
      </c>
      <c r="O9" s="107">
        <f t="shared" si="1"/>
        <v>0.22675736961451248</v>
      </c>
      <c r="P9" s="107">
        <f t="shared" si="1"/>
        <v>0</v>
      </c>
      <c r="Q9" s="107">
        <f t="shared" si="1"/>
        <v>0.68027210884353739</v>
      </c>
      <c r="R9" s="107">
        <f t="shared" si="1"/>
        <v>0</v>
      </c>
      <c r="S9" s="108">
        <f t="shared" si="1"/>
        <v>0.11337868480725624</v>
      </c>
    </row>
    <row r="10" spans="1:19" ht="18" customHeight="1" x14ac:dyDescent="0.2">
      <c r="A10" s="542" t="s">
        <v>177</v>
      </c>
      <c r="B10" s="283" t="s">
        <v>31</v>
      </c>
      <c r="C10" s="71">
        <v>758</v>
      </c>
      <c r="D10" s="71">
        <v>597</v>
      </c>
      <c r="E10" s="71">
        <v>73</v>
      </c>
      <c r="F10" s="70">
        <v>88</v>
      </c>
      <c r="G10" s="127">
        <v>25</v>
      </c>
      <c r="H10" s="132"/>
      <c r="I10" s="71">
        <v>5</v>
      </c>
      <c r="J10" s="71">
        <v>2</v>
      </c>
      <c r="K10" s="71">
        <v>2</v>
      </c>
      <c r="L10" s="71"/>
      <c r="M10" s="71"/>
      <c r="N10" s="71"/>
      <c r="O10" s="71">
        <v>1</v>
      </c>
      <c r="P10" s="71"/>
      <c r="Q10" s="71">
        <v>14</v>
      </c>
      <c r="R10" s="71"/>
      <c r="S10" s="72">
        <v>1</v>
      </c>
    </row>
    <row r="11" spans="1:19" ht="18" customHeight="1" thickBot="1" x14ac:dyDescent="0.25">
      <c r="A11" s="553"/>
      <c r="B11" s="284" t="s">
        <v>21</v>
      </c>
      <c r="C11" s="124">
        <v>100</v>
      </c>
      <c r="D11" s="125">
        <f t="shared" si="1"/>
        <v>78.759894459102895</v>
      </c>
      <c r="E11" s="125">
        <f t="shared" si="1"/>
        <v>9.630606860158311</v>
      </c>
      <c r="F11" s="126">
        <f t="shared" si="1"/>
        <v>11.609498680738787</v>
      </c>
      <c r="G11" s="128">
        <f t="shared" si="1"/>
        <v>3.2981530343007917</v>
      </c>
      <c r="H11" s="133">
        <f t="shared" si="1"/>
        <v>0</v>
      </c>
      <c r="I11" s="107">
        <f t="shared" si="1"/>
        <v>0.65963060686015829</v>
      </c>
      <c r="J11" s="107">
        <f t="shared" si="1"/>
        <v>0.26385224274406333</v>
      </c>
      <c r="K11" s="107">
        <f t="shared" si="1"/>
        <v>0.26385224274406333</v>
      </c>
      <c r="L11" s="107">
        <f t="shared" si="1"/>
        <v>0</v>
      </c>
      <c r="M11" s="107">
        <f t="shared" si="1"/>
        <v>0</v>
      </c>
      <c r="N11" s="107">
        <f t="shared" si="1"/>
        <v>0</v>
      </c>
      <c r="O11" s="107">
        <f t="shared" si="1"/>
        <v>0.13192612137203166</v>
      </c>
      <c r="P11" s="107">
        <f t="shared" si="1"/>
        <v>0</v>
      </c>
      <c r="Q11" s="107">
        <f t="shared" si="1"/>
        <v>1.8469656992084433</v>
      </c>
      <c r="R11" s="107">
        <f t="shared" si="1"/>
        <v>0</v>
      </c>
      <c r="S11" s="108">
        <f t="shared" si="1"/>
        <v>0.13192612137203166</v>
      </c>
    </row>
    <row r="12" spans="1:19" ht="18" customHeight="1" x14ac:dyDescent="0.2">
      <c r="A12" s="542" t="s">
        <v>178</v>
      </c>
      <c r="B12" s="283" t="s">
        <v>31</v>
      </c>
      <c r="C12" s="71">
        <v>844</v>
      </c>
      <c r="D12" s="71">
        <v>688</v>
      </c>
      <c r="E12" s="71">
        <v>78</v>
      </c>
      <c r="F12" s="70">
        <v>78</v>
      </c>
      <c r="G12" s="127">
        <v>22</v>
      </c>
      <c r="H12" s="132">
        <v>1</v>
      </c>
      <c r="I12" s="71">
        <v>4</v>
      </c>
      <c r="J12" s="71">
        <v>3</v>
      </c>
      <c r="K12" s="71"/>
      <c r="L12" s="71">
        <v>1</v>
      </c>
      <c r="M12" s="71"/>
      <c r="N12" s="71">
        <v>2</v>
      </c>
      <c r="O12" s="71"/>
      <c r="P12" s="71"/>
      <c r="Q12" s="71">
        <v>11</v>
      </c>
      <c r="R12" s="71"/>
      <c r="S12" s="72"/>
    </row>
    <row r="13" spans="1:19" ht="18" customHeight="1" thickBot="1" x14ac:dyDescent="0.25">
      <c r="A13" s="553"/>
      <c r="B13" s="284" t="s">
        <v>21</v>
      </c>
      <c r="C13" s="124">
        <v>100</v>
      </c>
      <c r="D13" s="125">
        <f t="shared" si="1"/>
        <v>81.516587677725113</v>
      </c>
      <c r="E13" s="125">
        <f t="shared" si="1"/>
        <v>9.24170616113744</v>
      </c>
      <c r="F13" s="126">
        <f t="shared" si="1"/>
        <v>9.24170616113744</v>
      </c>
      <c r="G13" s="128">
        <f t="shared" si="1"/>
        <v>2.6066350710900474</v>
      </c>
      <c r="H13" s="133">
        <f t="shared" si="1"/>
        <v>0.11848341232227488</v>
      </c>
      <c r="I13" s="107">
        <f t="shared" si="1"/>
        <v>0.47393364928909953</v>
      </c>
      <c r="J13" s="107">
        <f t="shared" si="1"/>
        <v>0.35545023696682465</v>
      </c>
      <c r="K13" s="107">
        <f t="shared" si="1"/>
        <v>0</v>
      </c>
      <c r="L13" s="107">
        <f t="shared" si="1"/>
        <v>0.11848341232227488</v>
      </c>
      <c r="M13" s="107">
        <f t="shared" si="1"/>
        <v>0</v>
      </c>
      <c r="N13" s="107">
        <f t="shared" si="1"/>
        <v>0.23696682464454977</v>
      </c>
      <c r="O13" s="107">
        <f t="shared" si="1"/>
        <v>0</v>
      </c>
      <c r="P13" s="107">
        <f t="shared" si="1"/>
        <v>0</v>
      </c>
      <c r="Q13" s="107">
        <f t="shared" si="1"/>
        <v>1.3033175355450237</v>
      </c>
      <c r="R13" s="107">
        <f t="shared" si="1"/>
        <v>0</v>
      </c>
      <c r="S13" s="108">
        <f t="shared" si="1"/>
        <v>0</v>
      </c>
    </row>
    <row r="14" spans="1:19" ht="18" customHeight="1" x14ac:dyDescent="0.2">
      <c r="A14" s="542" t="s">
        <v>179</v>
      </c>
      <c r="B14" s="283" t="s">
        <v>31</v>
      </c>
      <c r="C14" s="71">
        <v>1021</v>
      </c>
      <c r="D14" s="71">
        <v>833</v>
      </c>
      <c r="E14" s="71">
        <v>84</v>
      </c>
      <c r="F14" s="70">
        <v>104</v>
      </c>
      <c r="G14" s="127">
        <v>17</v>
      </c>
      <c r="H14" s="132">
        <v>1</v>
      </c>
      <c r="I14" s="71">
        <v>1</v>
      </c>
      <c r="J14" s="71">
        <v>5</v>
      </c>
      <c r="K14" s="71">
        <v>1</v>
      </c>
      <c r="L14" s="71">
        <v>1</v>
      </c>
      <c r="M14" s="71">
        <v>1</v>
      </c>
      <c r="N14" s="71">
        <v>3</v>
      </c>
      <c r="O14" s="71"/>
      <c r="P14" s="71"/>
      <c r="Q14" s="71">
        <v>4</v>
      </c>
      <c r="R14" s="71"/>
      <c r="S14" s="72"/>
    </row>
    <row r="15" spans="1:19" ht="18" customHeight="1" thickBot="1" x14ac:dyDescent="0.25">
      <c r="A15" s="553"/>
      <c r="B15" s="284" t="s">
        <v>21</v>
      </c>
      <c r="C15" s="124">
        <v>100</v>
      </c>
      <c r="D15" s="125">
        <f t="shared" si="1"/>
        <v>81.586679725759055</v>
      </c>
      <c r="E15" s="125">
        <f t="shared" si="1"/>
        <v>8.227228207639568</v>
      </c>
      <c r="F15" s="126">
        <f t="shared" si="1"/>
        <v>10.186092066601372</v>
      </c>
      <c r="G15" s="128">
        <f t="shared" si="1"/>
        <v>1.665034280117532</v>
      </c>
      <c r="H15" s="133">
        <f t="shared" si="1"/>
        <v>9.7943192948090105E-2</v>
      </c>
      <c r="I15" s="107">
        <f t="shared" si="1"/>
        <v>9.7943192948090105E-2</v>
      </c>
      <c r="J15" s="107">
        <f t="shared" si="1"/>
        <v>0.48971596474045059</v>
      </c>
      <c r="K15" s="107">
        <f t="shared" si="1"/>
        <v>9.7943192948090105E-2</v>
      </c>
      <c r="L15" s="107">
        <f t="shared" si="1"/>
        <v>9.7943192948090105E-2</v>
      </c>
      <c r="M15" s="107">
        <f t="shared" si="1"/>
        <v>9.7943192948090105E-2</v>
      </c>
      <c r="N15" s="107">
        <f t="shared" si="1"/>
        <v>0.2938295788442703</v>
      </c>
      <c r="O15" s="107">
        <f t="shared" si="1"/>
        <v>0</v>
      </c>
      <c r="P15" s="107">
        <f t="shared" si="1"/>
        <v>0</v>
      </c>
      <c r="Q15" s="107">
        <f t="shared" si="1"/>
        <v>0.39177277179236042</v>
      </c>
      <c r="R15" s="107">
        <f t="shared" si="1"/>
        <v>0</v>
      </c>
      <c r="S15" s="108">
        <f t="shared" si="1"/>
        <v>0</v>
      </c>
    </row>
    <row r="16" spans="1:19" ht="18" customHeight="1" x14ac:dyDescent="0.2">
      <c r="A16" s="542" t="s">
        <v>180</v>
      </c>
      <c r="B16" s="283" t="s">
        <v>31</v>
      </c>
      <c r="C16" s="71">
        <v>642</v>
      </c>
      <c r="D16" s="71">
        <v>505</v>
      </c>
      <c r="E16" s="71">
        <v>74</v>
      </c>
      <c r="F16" s="70">
        <v>63</v>
      </c>
      <c r="G16" s="127">
        <v>18</v>
      </c>
      <c r="H16" s="132">
        <v>1</v>
      </c>
      <c r="I16" s="71">
        <v>1</v>
      </c>
      <c r="J16" s="71">
        <v>6</v>
      </c>
      <c r="K16" s="71"/>
      <c r="L16" s="71">
        <v>1</v>
      </c>
      <c r="M16" s="71"/>
      <c r="N16" s="71">
        <v>4</v>
      </c>
      <c r="O16" s="71">
        <v>1</v>
      </c>
      <c r="P16" s="71"/>
      <c r="Q16" s="71">
        <v>4</v>
      </c>
      <c r="R16" s="71"/>
      <c r="S16" s="72"/>
    </row>
    <row r="17" spans="1:19" ht="18" customHeight="1" thickBot="1" x14ac:dyDescent="0.25">
      <c r="A17" s="553"/>
      <c r="B17" s="284" t="s">
        <v>21</v>
      </c>
      <c r="C17" s="124">
        <v>100</v>
      </c>
      <c r="D17" s="125">
        <f t="shared" si="1"/>
        <v>78.660436137071656</v>
      </c>
      <c r="E17" s="125">
        <f t="shared" si="1"/>
        <v>11.526479750778815</v>
      </c>
      <c r="F17" s="126">
        <f t="shared" si="1"/>
        <v>9.8130841121495322</v>
      </c>
      <c r="G17" s="128">
        <f t="shared" si="1"/>
        <v>2.8037383177570092</v>
      </c>
      <c r="H17" s="133">
        <f t="shared" si="1"/>
        <v>0.1557632398753894</v>
      </c>
      <c r="I17" s="107">
        <f t="shared" si="1"/>
        <v>0.1557632398753894</v>
      </c>
      <c r="J17" s="107">
        <f t="shared" si="1"/>
        <v>0.93457943925233633</v>
      </c>
      <c r="K17" s="107">
        <f t="shared" si="1"/>
        <v>0</v>
      </c>
      <c r="L17" s="107">
        <f t="shared" si="1"/>
        <v>0.1557632398753894</v>
      </c>
      <c r="M17" s="107">
        <f t="shared" si="1"/>
        <v>0</v>
      </c>
      <c r="N17" s="107">
        <f t="shared" si="1"/>
        <v>0.62305295950155759</v>
      </c>
      <c r="O17" s="107">
        <f t="shared" si="1"/>
        <v>0.1557632398753894</v>
      </c>
      <c r="P17" s="107">
        <f t="shared" si="1"/>
        <v>0</v>
      </c>
      <c r="Q17" s="107">
        <f t="shared" si="1"/>
        <v>0.62305295950155759</v>
      </c>
      <c r="R17" s="107">
        <f t="shared" si="1"/>
        <v>0</v>
      </c>
      <c r="S17" s="108">
        <f t="shared" si="1"/>
        <v>0</v>
      </c>
    </row>
    <row r="18" spans="1:19" ht="18" customHeight="1" x14ac:dyDescent="0.2">
      <c r="A18" s="542" t="s">
        <v>181</v>
      </c>
      <c r="B18" s="283" t="s">
        <v>31</v>
      </c>
      <c r="C18" s="71">
        <v>777</v>
      </c>
      <c r="D18" s="71">
        <v>651</v>
      </c>
      <c r="E18" s="71">
        <v>61</v>
      </c>
      <c r="F18" s="70">
        <v>65</v>
      </c>
      <c r="G18" s="127">
        <v>12</v>
      </c>
      <c r="H18" s="132"/>
      <c r="I18" s="71">
        <v>3</v>
      </c>
      <c r="J18" s="71">
        <v>2</v>
      </c>
      <c r="K18" s="71">
        <v>1</v>
      </c>
      <c r="L18" s="71"/>
      <c r="M18" s="71"/>
      <c r="N18" s="71">
        <v>1</v>
      </c>
      <c r="O18" s="71">
        <v>2</v>
      </c>
      <c r="P18" s="71">
        <v>1</v>
      </c>
      <c r="Q18" s="71">
        <v>2</v>
      </c>
      <c r="R18" s="71"/>
      <c r="S18" s="72"/>
    </row>
    <row r="19" spans="1:19" ht="18" customHeight="1" thickBot="1" x14ac:dyDescent="0.25">
      <c r="A19" s="553"/>
      <c r="B19" s="284" t="s">
        <v>21</v>
      </c>
      <c r="C19" s="124">
        <v>100</v>
      </c>
      <c r="D19" s="125">
        <f t="shared" ref="D19:S19" si="2">IF($C18=0,0%,(D18/$C18*100))</f>
        <v>83.78378378378379</v>
      </c>
      <c r="E19" s="125">
        <f t="shared" si="2"/>
        <v>7.8507078507078516</v>
      </c>
      <c r="F19" s="126">
        <f t="shared" si="2"/>
        <v>8.3655083655083651</v>
      </c>
      <c r="G19" s="128">
        <f t="shared" si="2"/>
        <v>1.5444015444015444</v>
      </c>
      <c r="H19" s="133">
        <f t="shared" si="2"/>
        <v>0</v>
      </c>
      <c r="I19" s="107">
        <f t="shared" si="2"/>
        <v>0.38610038610038611</v>
      </c>
      <c r="J19" s="107">
        <f t="shared" si="2"/>
        <v>0.2574002574002574</v>
      </c>
      <c r="K19" s="107">
        <f t="shared" si="2"/>
        <v>0.1287001287001287</v>
      </c>
      <c r="L19" s="107">
        <f t="shared" si="2"/>
        <v>0</v>
      </c>
      <c r="M19" s="107">
        <f t="shared" si="2"/>
        <v>0</v>
      </c>
      <c r="N19" s="107">
        <f t="shared" si="2"/>
        <v>0.1287001287001287</v>
      </c>
      <c r="O19" s="107">
        <f t="shared" si="2"/>
        <v>0.2574002574002574</v>
      </c>
      <c r="P19" s="107">
        <f t="shared" si="2"/>
        <v>0.1287001287001287</v>
      </c>
      <c r="Q19" s="107">
        <f t="shared" si="2"/>
        <v>0.2574002574002574</v>
      </c>
      <c r="R19" s="107">
        <f t="shared" si="2"/>
        <v>0</v>
      </c>
      <c r="S19" s="108">
        <f t="shared" si="2"/>
        <v>0</v>
      </c>
    </row>
    <row r="20" spans="1:19" ht="18" customHeight="1" x14ac:dyDescent="0.2">
      <c r="A20" s="542" t="s">
        <v>182</v>
      </c>
      <c r="B20" s="283" t="s">
        <v>31</v>
      </c>
      <c r="C20" s="71">
        <v>422</v>
      </c>
      <c r="D20" s="71">
        <v>332</v>
      </c>
      <c r="E20" s="71">
        <v>48</v>
      </c>
      <c r="F20" s="70">
        <v>42</v>
      </c>
      <c r="G20" s="127">
        <v>13</v>
      </c>
      <c r="H20" s="132"/>
      <c r="I20" s="71"/>
      <c r="J20" s="71">
        <v>4</v>
      </c>
      <c r="K20" s="71">
        <v>1</v>
      </c>
      <c r="L20" s="71"/>
      <c r="M20" s="71"/>
      <c r="N20" s="71">
        <v>1</v>
      </c>
      <c r="O20" s="71">
        <v>1</v>
      </c>
      <c r="P20" s="71"/>
      <c r="Q20" s="71">
        <v>6</v>
      </c>
      <c r="R20" s="71"/>
      <c r="S20" s="72"/>
    </row>
    <row r="21" spans="1:19" ht="18" customHeight="1" thickBot="1" x14ac:dyDescent="0.25">
      <c r="A21" s="553"/>
      <c r="B21" s="284" t="s">
        <v>21</v>
      </c>
      <c r="C21" s="124">
        <v>100</v>
      </c>
      <c r="D21" s="125">
        <f t="shared" ref="D21:S21" si="3">IF($C20=0,0%,(D20/$C20*100))</f>
        <v>78.672985781990519</v>
      </c>
      <c r="E21" s="125">
        <f t="shared" si="3"/>
        <v>11.374407582938389</v>
      </c>
      <c r="F21" s="126">
        <f t="shared" si="3"/>
        <v>9.9526066350710902</v>
      </c>
      <c r="G21" s="128">
        <f t="shared" si="3"/>
        <v>3.080568720379147</v>
      </c>
      <c r="H21" s="133">
        <f t="shared" si="3"/>
        <v>0</v>
      </c>
      <c r="I21" s="107">
        <f t="shared" si="3"/>
        <v>0</v>
      </c>
      <c r="J21" s="107">
        <f t="shared" si="3"/>
        <v>0.94786729857819907</v>
      </c>
      <c r="K21" s="107">
        <f t="shared" si="3"/>
        <v>0.23696682464454977</v>
      </c>
      <c r="L21" s="107">
        <f t="shared" si="3"/>
        <v>0</v>
      </c>
      <c r="M21" s="107">
        <f t="shared" si="3"/>
        <v>0</v>
      </c>
      <c r="N21" s="107">
        <f t="shared" si="3"/>
        <v>0.23696682464454977</v>
      </c>
      <c r="O21" s="107">
        <f t="shared" si="3"/>
        <v>0.23696682464454977</v>
      </c>
      <c r="P21" s="107">
        <f t="shared" si="3"/>
        <v>0</v>
      </c>
      <c r="Q21" s="107">
        <f t="shared" si="3"/>
        <v>1.4218009478672986</v>
      </c>
      <c r="R21" s="107">
        <f t="shared" si="3"/>
        <v>0</v>
      </c>
      <c r="S21" s="108">
        <f t="shared" si="3"/>
        <v>0</v>
      </c>
    </row>
    <row r="22" spans="1:19" ht="18" customHeight="1" x14ac:dyDescent="0.2">
      <c r="A22" s="542" t="s">
        <v>183</v>
      </c>
      <c r="B22" s="283" t="s">
        <v>31</v>
      </c>
      <c r="C22" s="71">
        <v>785</v>
      </c>
      <c r="D22" s="71">
        <v>632</v>
      </c>
      <c r="E22" s="71">
        <v>79</v>
      </c>
      <c r="F22" s="70">
        <v>74</v>
      </c>
      <c r="G22" s="127">
        <v>15</v>
      </c>
      <c r="H22" s="132"/>
      <c r="I22" s="71">
        <v>1</v>
      </c>
      <c r="J22" s="71">
        <v>5</v>
      </c>
      <c r="K22" s="71"/>
      <c r="L22" s="71"/>
      <c r="M22" s="71">
        <v>1</v>
      </c>
      <c r="N22" s="71">
        <v>1</v>
      </c>
      <c r="O22" s="71">
        <v>2</v>
      </c>
      <c r="P22" s="71"/>
      <c r="Q22" s="71">
        <v>5</v>
      </c>
      <c r="R22" s="71"/>
      <c r="S22" s="72"/>
    </row>
    <row r="23" spans="1:19" ht="18" customHeight="1" thickBot="1" x14ac:dyDescent="0.25">
      <c r="A23" s="543"/>
      <c r="B23" s="414" t="s">
        <v>21</v>
      </c>
      <c r="C23" s="164">
        <v>100</v>
      </c>
      <c r="D23" s="165">
        <f t="shared" ref="D23:S23" si="4">IF($C22=0,0%,(D22/$C22*100))</f>
        <v>80.509554140127392</v>
      </c>
      <c r="E23" s="165">
        <f t="shared" si="4"/>
        <v>10.063694267515924</v>
      </c>
      <c r="F23" s="166">
        <f t="shared" si="4"/>
        <v>9.4267515923566894</v>
      </c>
      <c r="G23" s="167">
        <f t="shared" si="4"/>
        <v>1.910828025477707</v>
      </c>
      <c r="H23" s="168">
        <f t="shared" si="4"/>
        <v>0</v>
      </c>
      <c r="I23" s="151">
        <f t="shared" si="4"/>
        <v>0.12738853503184713</v>
      </c>
      <c r="J23" s="151">
        <f t="shared" si="4"/>
        <v>0.63694267515923575</v>
      </c>
      <c r="K23" s="151">
        <f t="shared" si="4"/>
        <v>0</v>
      </c>
      <c r="L23" s="151">
        <f t="shared" si="4"/>
        <v>0</v>
      </c>
      <c r="M23" s="151">
        <f t="shared" si="4"/>
        <v>0.12738853503184713</v>
      </c>
      <c r="N23" s="151">
        <f t="shared" si="4"/>
        <v>0.12738853503184713</v>
      </c>
      <c r="O23" s="151">
        <f t="shared" si="4"/>
        <v>0.25477707006369427</v>
      </c>
      <c r="P23" s="151">
        <f t="shared" si="4"/>
        <v>0</v>
      </c>
      <c r="Q23" s="151">
        <f t="shared" si="4"/>
        <v>0.63694267515923575</v>
      </c>
      <c r="R23" s="151">
        <f t="shared" si="4"/>
        <v>0</v>
      </c>
      <c r="S23" s="154">
        <f t="shared" si="4"/>
        <v>0</v>
      </c>
    </row>
    <row r="24" spans="1:19" ht="18" customHeight="1" x14ac:dyDescent="0.2">
      <c r="A24" s="544" t="s">
        <v>184</v>
      </c>
      <c r="B24" s="412" t="s">
        <v>31</v>
      </c>
      <c r="C24" s="383">
        <v>1949</v>
      </c>
      <c r="D24" s="383">
        <v>1392</v>
      </c>
      <c r="E24" s="383">
        <v>236</v>
      </c>
      <c r="F24" s="384">
        <v>321</v>
      </c>
      <c r="G24" s="385">
        <v>80</v>
      </c>
      <c r="H24" s="386">
        <v>1</v>
      </c>
      <c r="I24" s="383">
        <v>7</v>
      </c>
      <c r="J24" s="383">
        <v>11</v>
      </c>
      <c r="K24" s="383">
        <v>9</v>
      </c>
      <c r="L24" s="383">
        <v>4</v>
      </c>
      <c r="M24" s="383">
        <v>3</v>
      </c>
      <c r="N24" s="383">
        <v>7</v>
      </c>
      <c r="O24" s="383">
        <v>4</v>
      </c>
      <c r="P24" s="383"/>
      <c r="Q24" s="383">
        <v>33</v>
      </c>
      <c r="R24" s="383"/>
      <c r="S24" s="387">
        <v>1</v>
      </c>
    </row>
    <row r="25" spans="1:19" ht="18" customHeight="1" thickBot="1" x14ac:dyDescent="0.25">
      <c r="A25" s="545"/>
      <c r="B25" s="413" t="s">
        <v>21</v>
      </c>
      <c r="C25" s="177">
        <v>100</v>
      </c>
      <c r="D25" s="178">
        <f t="shared" ref="D25:S25" si="5">IF($C24=0,0%,(D24/$C24*100))</f>
        <v>71.421241662390969</v>
      </c>
      <c r="E25" s="178">
        <f t="shared" si="5"/>
        <v>12.10877373011801</v>
      </c>
      <c r="F25" s="179">
        <f t="shared" si="5"/>
        <v>16.469984607491021</v>
      </c>
      <c r="G25" s="180">
        <f t="shared" si="5"/>
        <v>4.1046690610569518</v>
      </c>
      <c r="H25" s="181">
        <f t="shared" si="5"/>
        <v>5.1308363263211899E-2</v>
      </c>
      <c r="I25" s="156">
        <f t="shared" si="5"/>
        <v>0.35915854284248333</v>
      </c>
      <c r="J25" s="156">
        <f t="shared" si="5"/>
        <v>0.56439199589533084</v>
      </c>
      <c r="K25" s="156">
        <f t="shared" si="5"/>
        <v>0.46177526936890717</v>
      </c>
      <c r="L25" s="156">
        <f t="shared" si="5"/>
        <v>0.2052334530528476</v>
      </c>
      <c r="M25" s="156">
        <f t="shared" si="5"/>
        <v>0.15392508978963571</v>
      </c>
      <c r="N25" s="156">
        <f t="shared" si="5"/>
        <v>0.35915854284248333</v>
      </c>
      <c r="O25" s="156">
        <f t="shared" si="5"/>
        <v>0.2052334530528476</v>
      </c>
      <c r="P25" s="156">
        <f t="shared" si="5"/>
        <v>0</v>
      </c>
      <c r="Q25" s="156">
        <f t="shared" si="5"/>
        <v>1.6931759876859929</v>
      </c>
      <c r="R25" s="156">
        <f t="shared" si="5"/>
        <v>0</v>
      </c>
      <c r="S25" s="157">
        <f t="shared" si="5"/>
        <v>5.1308363263211899E-2</v>
      </c>
    </row>
    <row r="26" spans="1:19" ht="13.5" thickTop="1" x14ac:dyDescent="0.2"/>
  </sheetData>
  <mergeCells count="13">
    <mergeCell ref="A22:A23"/>
    <mergeCell ref="A24:A25"/>
    <mergeCell ref="A4:B4"/>
    <mergeCell ref="A1:S3"/>
    <mergeCell ref="A12:A13"/>
    <mergeCell ref="A16:A17"/>
    <mergeCell ref="H5:S5"/>
    <mergeCell ref="A14:A15"/>
    <mergeCell ref="A6:A7"/>
    <mergeCell ref="A8:A9"/>
    <mergeCell ref="A10:A11"/>
    <mergeCell ref="A18:A19"/>
    <mergeCell ref="A20:A21"/>
  </mergeCells>
  <phoneticPr fontId="0" type="noConversion"/>
  <printOptions horizontalCentered="1" verticalCentered="1" gridLines="1"/>
  <pageMargins left="0.25" right="0.25" top="0.5" bottom="0.5" header="0" footer="0.5"/>
  <pageSetup scal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111"/>
  <sheetViews>
    <sheetView topLeftCell="A112" zoomScaleNormal="100" workbookViewId="0">
      <selection activeCell="M113" sqref="M113"/>
    </sheetView>
  </sheetViews>
  <sheetFormatPr defaultColWidth="8.85546875" defaultRowHeight="12.75" x14ac:dyDescent="0.2"/>
  <cols>
    <col min="1" max="1" width="30.42578125" style="5" customWidth="1"/>
    <col min="2" max="2" width="4.42578125" style="14" customWidth="1"/>
    <col min="3" max="3" width="7.42578125" customWidth="1"/>
    <col min="4" max="4" width="10" style="6" customWidth="1"/>
    <col min="5" max="5" width="10.140625" customWidth="1"/>
    <col min="6" max="6" width="10.42578125" style="6" customWidth="1"/>
    <col min="7" max="7" width="10.7109375" customWidth="1"/>
    <col min="8" max="8" width="13.5703125" customWidth="1"/>
    <col min="9" max="9" width="11.140625" customWidth="1"/>
    <col min="10" max="10" width="10.7109375" customWidth="1"/>
    <col min="11" max="12" width="11.28515625" customWidth="1"/>
    <col min="13" max="13" width="10.85546875" customWidth="1"/>
    <col min="14" max="14" width="11" customWidth="1"/>
    <col min="15" max="15" width="11.28515625" customWidth="1"/>
    <col min="16" max="16" width="9.85546875" customWidth="1"/>
    <col min="17" max="17" width="11" customWidth="1"/>
    <col min="18" max="18" width="9.42578125" customWidth="1"/>
    <col min="19" max="19" width="13" customWidth="1"/>
  </cols>
  <sheetData>
    <row r="1" spans="1:19" ht="18" customHeight="1" thickTop="1" x14ac:dyDescent="0.2">
      <c r="A1" s="516" t="s">
        <v>243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550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236" customFormat="1" ht="74.25" customHeight="1" thickTop="1" thickBot="1" x14ac:dyDescent="0.25">
      <c r="A3" s="228" t="s">
        <v>74</v>
      </c>
      <c r="B3" s="229"/>
      <c r="C3" s="319" t="s">
        <v>1</v>
      </c>
      <c r="D3" s="234" t="s">
        <v>2</v>
      </c>
      <c r="E3" s="231" t="s">
        <v>3</v>
      </c>
      <c r="F3" s="232" t="s">
        <v>4</v>
      </c>
      <c r="G3" s="233" t="s">
        <v>5</v>
      </c>
      <c r="H3" s="230" t="s">
        <v>6</v>
      </c>
      <c r="I3" s="231" t="s">
        <v>7</v>
      </c>
      <c r="J3" s="230" t="s">
        <v>8</v>
      </c>
      <c r="K3" s="231" t="s">
        <v>9</v>
      </c>
      <c r="L3" s="231" t="s">
        <v>10</v>
      </c>
      <c r="M3" s="231" t="s">
        <v>11</v>
      </c>
      <c r="N3" s="231" t="s">
        <v>12</v>
      </c>
      <c r="O3" s="231" t="s">
        <v>13</v>
      </c>
      <c r="P3" s="231" t="s">
        <v>14</v>
      </c>
      <c r="Q3" s="231" t="s">
        <v>15</v>
      </c>
      <c r="R3" s="234" t="s">
        <v>16</v>
      </c>
      <c r="S3" s="235" t="s">
        <v>17</v>
      </c>
    </row>
    <row r="4" spans="1:19" s="1" customFormat="1" ht="24" customHeight="1" thickTop="1" thickBot="1" x14ac:dyDescent="0.25">
      <c r="A4" s="299" t="s">
        <v>23</v>
      </c>
      <c r="B4" s="300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s="1" customFormat="1" ht="15" customHeight="1" thickTop="1" x14ac:dyDescent="0.2">
      <c r="A5" s="670" t="s">
        <v>75</v>
      </c>
      <c r="B5" s="97" t="s">
        <v>31</v>
      </c>
      <c r="C5" s="45">
        <v>1510</v>
      </c>
      <c r="D5" s="45">
        <v>1339</v>
      </c>
      <c r="E5" s="45">
        <v>65</v>
      </c>
      <c r="F5" s="22">
        <v>106</v>
      </c>
      <c r="G5" s="94">
        <v>23</v>
      </c>
      <c r="H5" s="169"/>
      <c r="I5" s="45">
        <v>2</v>
      </c>
      <c r="J5" s="45">
        <v>7</v>
      </c>
      <c r="K5" s="45">
        <v>3</v>
      </c>
      <c r="L5" s="45">
        <v>1</v>
      </c>
      <c r="M5" s="45"/>
      <c r="N5" s="45">
        <v>2</v>
      </c>
      <c r="O5" s="45">
        <v>1</v>
      </c>
      <c r="P5" s="45"/>
      <c r="Q5" s="45">
        <v>6</v>
      </c>
      <c r="R5" s="45"/>
      <c r="S5" s="47">
        <v>1</v>
      </c>
    </row>
    <row r="6" spans="1:19" s="1" customFormat="1" ht="15.75" customHeight="1" thickBot="1" x14ac:dyDescent="0.25">
      <c r="A6" s="671"/>
      <c r="B6" s="389" t="s">
        <v>21</v>
      </c>
      <c r="C6" s="201">
        <v>100</v>
      </c>
      <c r="D6" s="202">
        <f t="shared" ref="D6:S6" si="0">IF($C5=0,0%,(D5/$C5*100))</f>
        <v>88.675496688741717</v>
      </c>
      <c r="E6" s="202">
        <f t="shared" si="0"/>
        <v>4.3046357615894042</v>
      </c>
      <c r="F6" s="203">
        <f t="shared" si="0"/>
        <v>7.0198675496688745</v>
      </c>
      <c r="G6" s="204">
        <f t="shared" si="0"/>
        <v>1.5231788079470199</v>
      </c>
      <c r="H6" s="205">
        <f t="shared" si="0"/>
        <v>0</v>
      </c>
      <c r="I6" s="206">
        <f t="shared" si="0"/>
        <v>0.13245033112582782</v>
      </c>
      <c r="J6" s="206">
        <f t="shared" si="0"/>
        <v>0.46357615894039739</v>
      </c>
      <c r="K6" s="206">
        <f t="shared" si="0"/>
        <v>0.19867549668874171</v>
      </c>
      <c r="L6" s="206">
        <f t="shared" si="0"/>
        <v>6.6225165562913912E-2</v>
      </c>
      <c r="M6" s="206">
        <f t="shared" si="0"/>
        <v>0</v>
      </c>
      <c r="N6" s="206">
        <f t="shared" si="0"/>
        <v>0.13245033112582782</v>
      </c>
      <c r="O6" s="206">
        <f t="shared" si="0"/>
        <v>6.6225165562913912E-2</v>
      </c>
      <c r="P6" s="206">
        <f t="shared" si="0"/>
        <v>0</v>
      </c>
      <c r="Q6" s="206">
        <f t="shared" si="0"/>
        <v>0.39735099337748342</v>
      </c>
      <c r="R6" s="206">
        <f t="shared" si="0"/>
        <v>0</v>
      </c>
      <c r="S6" s="207">
        <f t="shared" si="0"/>
        <v>6.6225165562913912E-2</v>
      </c>
    </row>
    <row r="7" spans="1:19" s="7" customFormat="1" ht="13.5" customHeight="1" thickTop="1" x14ac:dyDescent="0.2">
      <c r="A7" s="672" t="s">
        <v>76</v>
      </c>
      <c r="B7" s="226" t="s">
        <v>31</v>
      </c>
      <c r="C7" s="45">
        <v>150</v>
      </c>
      <c r="D7" s="45">
        <v>135</v>
      </c>
      <c r="E7" s="45">
        <v>4</v>
      </c>
      <c r="F7" s="22">
        <v>11</v>
      </c>
      <c r="G7" s="94">
        <v>1</v>
      </c>
      <c r="H7" s="169"/>
      <c r="I7" s="45"/>
      <c r="J7" s="45"/>
      <c r="K7" s="45"/>
      <c r="L7" s="45"/>
      <c r="M7" s="45"/>
      <c r="N7" s="45">
        <v>1</v>
      </c>
      <c r="O7" s="45"/>
      <c r="P7" s="45"/>
      <c r="Q7" s="45"/>
      <c r="R7" s="45"/>
      <c r="S7" s="47"/>
    </row>
    <row r="8" spans="1:19" s="7" customFormat="1" ht="13.5" customHeight="1" thickBot="1" x14ac:dyDescent="0.25">
      <c r="A8" s="662"/>
      <c r="B8" s="227" t="s">
        <v>21</v>
      </c>
      <c r="C8" s="218">
        <v>100</v>
      </c>
      <c r="D8" s="219">
        <f t="shared" ref="D8:S8" si="1">IF($C7=0,0%,(D7/$C7*100))</f>
        <v>90</v>
      </c>
      <c r="E8" s="219">
        <f t="shared" si="1"/>
        <v>2.666666666666667</v>
      </c>
      <c r="F8" s="220">
        <f t="shared" si="1"/>
        <v>7.333333333333333</v>
      </c>
      <c r="G8" s="221">
        <f t="shared" si="1"/>
        <v>0.66666666666666674</v>
      </c>
      <c r="H8" s="222">
        <f t="shared" si="1"/>
        <v>0</v>
      </c>
      <c r="I8" s="223">
        <f t="shared" si="1"/>
        <v>0</v>
      </c>
      <c r="J8" s="223">
        <f t="shared" si="1"/>
        <v>0</v>
      </c>
      <c r="K8" s="223">
        <f t="shared" si="1"/>
        <v>0</v>
      </c>
      <c r="L8" s="223">
        <f t="shared" si="1"/>
        <v>0</v>
      </c>
      <c r="M8" s="223">
        <f t="shared" si="1"/>
        <v>0</v>
      </c>
      <c r="N8" s="223">
        <f t="shared" si="1"/>
        <v>0.66666666666666674</v>
      </c>
      <c r="O8" s="223">
        <f t="shared" si="1"/>
        <v>0</v>
      </c>
      <c r="P8" s="223">
        <f t="shared" si="1"/>
        <v>0</v>
      </c>
      <c r="Q8" s="223">
        <f t="shared" si="1"/>
        <v>0</v>
      </c>
      <c r="R8" s="223">
        <f t="shared" si="1"/>
        <v>0</v>
      </c>
      <c r="S8" s="224">
        <f t="shared" si="1"/>
        <v>0</v>
      </c>
    </row>
    <row r="9" spans="1:19" s="7" customFormat="1" ht="27" customHeight="1" thickBot="1" x14ac:dyDescent="0.25">
      <c r="A9" s="651" t="s">
        <v>174</v>
      </c>
      <c r="B9" s="652"/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  <c r="S9" s="653"/>
    </row>
    <row r="10" spans="1:19" s="1" customFormat="1" ht="31.5" customHeight="1" thickBot="1" x14ac:dyDescent="0.25">
      <c r="A10" s="410" t="s">
        <v>29</v>
      </c>
      <c r="B10" s="69" t="s">
        <v>20</v>
      </c>
      <c r="C10" s="70">
        <v>12</v>
      </c>
      <c r="D10" s="87" t="s">
        <v>30</v>
      </c>
      <c r="E10" s="88" t="s">
        <v>30</v>
      </c>
      <c r="F10" s="89" t="s">
        <v>30</v>
      </c>
      <c r="G10" s="90" t="s">
        <v>30</v>
      </c>
      <c r="H10" s="87" t="s">
        <v>30</v>
      </c>
      <c r="I10" s="88" t="s">
        <v>30</v>
      </c>
      <c r="J10" s="88" t="s">
        <v>30</v>
      </c>
      <c r="K10" s="88" t="s">
        <v>30</v>
      </c>
      <c r="L10" s="88" t="s">
        <v>30</v>
      </c>
      <c r="M10" s="88" t="s">
        <v>30</v>
      </c>
      <c r="N10" s="88" t="s">
        <v>30</v>
      </c>
      <c r="O10" s="88" t="s">
        <v>30</v>
      </c>
      <c r="P10" s="88" t="s">
        <v>30</v>
      </c>
      <c r="Q10" s="88" t="s">
        <v>30</v>
      </c>
      <c r="R10" s="88" t="s">
        <v>30</v>
      </c>
      <c r="S10" s="91" t="s">
        <v>30</v>
      </c>
    </row>
    <row r="11" spans="1:19" s="1" customFormat="1" ht="31.5" customHeight="1" x14ac:dyDescent="0.2">
      <c r="A11" s="631" t="s">
        <v>170</v>
      </c>
      <c r="B11" s="375" t="s">
        <v>31</v>
      </c>
      <c r="C11" s="377">
        <v>266</v>
      </c>
      <c r="D11" s="377">
        <v>64</v>
      </c>
      <c r="E11" s="378">
        <v>195</v>
      </c>
      <c r="F11" s="377">
        <v>7</v>
      </c>
      <c r="G11" s="377">
        <v>2</v>
      </c>
      <c r="H11" s="377"/>
      <c r="I11" s="377">
        <v>1</v>
      </c>
      <c r="J11" s="377"/>
      <c r="K11" s="377"/>
      <c r="L11" s="377"/>
      <c r="M11" s="377"/>
      <c r="N11" s="377"/>
      <c r="O11" s="377"/>
      <c r="P11" s="377"/>
      <c r="Q11" s="377">
        <v>1</v>
      </c>
      <c r="R11" s="377"/>
      <c r="S11" s="378"/>
    </row>
    <row r="12" spans="1:19" ht="27.75" customHeight="1" thickBot="1" x14ac:dyDescent="0.25">
      <c r="A12" s="632"/>
      <c r="B12" s="381" t="s">
        <v>21</v>
      </c>
      <c r="C12" s="372">
        <v>100</v>
      </c>
      <c r="D12" s="372">
        <f t="shared" ref="D12:S12" si="2">IF($C11=0,0%,(D11/$C11*100))</f>
        <v>24.060150375939848</v>
      </c>
      <c r="E12" s="373">
        <f t="shared" si="2"/>
        <v>73.308270676691734</v>
      </c>
      <c r="F12" s="372">
        <f t="shared" si="2"/>
        <v>2.6315789473684208</v>
      </c>
      <c r="G12" s="372">
        <f t="shared" si="2"/>
        <v>0.75187969924812026</v>
      </c>
      <c r="H12" s="372">
        <f t="shared" si="2"/>
        <v>0</v>
      </c>
      <c r="I12" s="372">
        <f t="shared" si="2"/>
        <v>0.37593984962406013</v>
      </c>
      <c r="J12" s="372">
        <f t="shared" si="2"/>
        <v>0</v>
      </c>
      <c r="K12" s="372">
        <f t="shared" si="2"/>
        <v>0</v>
      </c>
      <c r="L12" s="372">
        <f t="shared" si="2"/>
        <v>0</v>
      </c>
      <c r="M12" s="372">
        <f t="shared" si="2"/>
        <v>0</v>
      </c>
      <c r="N12" s="372">
        <f t="shared" si="2"/>
        <v>0</v>
      </c>
      <c r="O12" s="372">
        <f t="shared" si="2"/>
        <v>0</v>
      </c>
      <c r="P12" s="372">
        <f t="shared" si="2"/>
        <v>0</v>
      </c>
      <c r="Q12" s="372">
        <f t="shared" si="2"/>
        <v>0.37593984962406013</v>
      </c>
      <c r="R12" s="372">
        <f t="shared" si="2"/>
        <v>0</v>
      </c>
      <c r="S12" s="373">
        <f t="shared" si="2"/>
        <v>0</v>
      </c>
    </row>
    <row r="13" spans="1:19" s="7" customFormat="1" ht="12.75" customHeight="1" x14ac:dyDescent="0.2">
      <c r="A13" s="631" t="s">
        <v>171</v>
      </c>
      <c r="B13" s="390" t="s">
        <v>31</v>
      </c>
      <c r="C13" s="391">
        <v>165</v>
      </c>
      <c r="D13" s="391">
        <v>31</v>
      </c>
      <c r="E13" s="391">
        <v>133</v>
      </c>
      <c r="F13" s="392">
        <v>1</v>
      </c>
      <c r="G13" s="393"/>
      <c r="H13" s="394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5"/>
    </row>
    <row r="14" spans="1:19" s="7" customFormat="1" ht="12.75" customHeight="1" thickBot="1" x14ac:dyDescent="0.25">
      <c r="A14" s="632"/>
      <c r="B14" s="32" t="s">
        <v>21</v>
      </c>
      <c r="C14" s="187">
        <v>100</v>
      </c>
      <c r="D14" s="188">
        <f t="shared" ref="D14:S18" si="3">IF($C13=0,0%,(D13/$C13*100))</f>
        <v>18.787878787878785</v>
      </c>
      <c r="E14" s="188">
        <f t="shared" si="3"/>
        <v>80.606060606060609</v>
      </c>
      <c r="F14" s="189">
        <f t="shared" si="3"/>
        <v>0.60606060606060608</v>
      </c>
      <c r="G14" s="190">
        <f t="shared" si="3"/>
        <v>0</v>
      </c>
      <c r="H14" s="191">
        <f t="shared" si="3"/>
        <v>0</v>
      </c>
      <c r="I14" s="192">
        <f t="shared" si="3"/>
        <v>0</v>
      </c>
      <c r="J14" s="192">
        <f t="shared" si="3"/>
        <v>0</v>
      </c>
      <c r="K14" s="192">
        <f t="shared" si="3"/>
        <v>0</v>
      </c>
      <c r="L14" s="192">
        <f t="shared" si="3"/>
        <v>0</v>
      </c>
      <c r="M14" s="192">
        <f t="shared" si="3"/>
        <v>0</v>
      </c>
      <c r="N14" s="192">
        <f t="shared" si="3"/>
        <v>0</v>
      </c>
      <c r="O14" s="192">
        <f t="shared" si="3"/>
        <v>0</v>
      </c>
      <c r="P14" s="192">
        <f t="shared" si="3"/>
        <v>0</v>
      </c>
      <c r="Q14" s="192">
        <f t="shared" si="3"/>
        <v>0</v>
      </c>
      <c r="R14" s="192">
        <f t="shared" si="3"/>
        <v>0</v>
      </c>
      <c r="S14" s="193">
        <f t="shared" si="3"/>
        <v>0</v>
      </c>
    </row>
    <row r="15" spans="1:19" s="7" customFormat="1" ht="12.75" customHeight="1" x14ac:dyDescent="0.2">
      <c r="A15" s="633" t="s">
        <v>103</v>
      </c>
      <c r="B15" s="32" t="s">
        <v>31</v>
      </c>
      <c r="C15" s="24">
        <v>165</v>
      </c>
      <c r="D15" s="24">
        <v>31</v>
      </c>
      <c r="E15" s="24">
        <v>133</v>
      </c>
      <c r="F15" s="54">
        <v>1</v>
      </c>
      <c r="G15" s="129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9"/>
    </row>
    <row r="16" spans="1:19" s="7" customFormat="1" ht="12.75" customHeight="1" thickBot="1" x14ac:dyDescent="0.25">
      <c r="A16" s="634"/>
      <c r="B16" s="32" t="s">
        <v>21</v>
      </c>
      <c r="C16" s="187">
        <v>100</v>
      </c>
      <c r="D16" s="188">
        <f t="shared" si="3"/>
        <v>18.787878787878785</v>
      </c>
      <c r="E16" s="188">
        <f t="shared" si="3"/>
        <v>80.606060606060609</v>
      </c>
      <c r="F16" s="189">
        <f t="shared" si="3"/>
        <v>0.60606060606060608</v>
      </c>
      <c r="G16" s="190">
        <f t="shared" si="3"/>
        <v>0</v>
      </c>
      <c r="H16" s="191">
        <f t="shared" si="3"/>
        <v>0</v>
      </c>
      <c r="I16" s="192">
        <f t="shared" si="3"/>
        <v>0</v>
      </c>
      <c r="J16" s="192">
        <f t="shared" si="3"/>
        <v>0</v>
      </c>
      <c r="K16" s="192">
        <f t="shared" si="3"/>
        <v>0</v>
      </c>
      <c r="L16" s="192">
        <f t="shared" si="3"/>
        <v>0</v>
      </c>
      <c r="M16" s="192">
        <f t="shared" si="3"/>
        <v>0</v>
      </c>
      <c r="N16" s="192">
        <f t="shared" si="3"/>
        <v>0</v>
      </c>
      <c r="O16" s="192">
        <f t="shared" si="3"/>
        <v>0</v>
      </c>
      <c r="P16" s="192">
        <f t="shared" si="3"/>
        <v>0</v>
      </c>
      <c r="Q16" s="192">
        <f t="shared" si="3"/>
        <v>0</v>
      </c>
      <c r="R16" s="192">
        <f t="shared" si="3"/>
        <v>0</v>
      </c>
      <c r="S16" s="193">
        <f t="shared" si="3"/>
        <v>0</v>
      </c>
    </row>
    <row r="17" spans="1:19" ht="12" customHeight="1" x14ac:dyDescent="0.2">
      <c r="A17" s="635" t="s">
        <v>172</v>
      </c>
      <c r="B17" s="10" t="s">
        <v>20</v>
      </c>
      <c r="C17" s="24">
        <v>13</v>
      </c>
      <c r="D17" s="24">
        <v>4</v>
      </c>
      <c r="E17" s="24">
        <v>9</v>
      </c>
      <c r="F17" s="54"/>
      <c r="G17" s="129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9"/>
    </row>
    <row r="18" spans="1:19" ht="12.75" customHeight="1" thickBot="1" x14ac:dyDescent="0.25">
      <c r="A18" s="636"/>
      <c r="B18" s="11" t="s">
        <v>21</v>
      </c>
      <c r="C18" s="187">
        <v>100</v>
      </c>
      <c r="D18" s="188">
        <f t="shared" si="3"/>
        <v>30.76923076923077</v>
      </c>
      <c r="E18" s="188">
        <f t="shared" si="3"/>
        <v>69.230769230769226</v>
      </c>
      <c r="F18" s="189">
        <f t="shared" si="3"/>
        <v>0</v>
      </c>
      <c r="G18" s="190">
        <f t="shared" si="3"/>
        <v>0</v>
      </c>
      <c r="H18" s="191">
        <f t="shared" si="3"/>
        <v>0</v>
      </c>
      <c r="I18" s="192">
        <f t="shared" si="3"/>
        <v>0</v>
      </c>
      <c r="J18" s="192">
        <f t="shared" si="3"/>
        <v>0</v>
      </c>
      <c r="K18" s="192">
        <f t="shared" si="3"/>
        <v>0</v>
      </c>
      <c r="L18" s="192">
        <f t="shared" si="3"/>
        <v>0</v>
      </c>
      <c r="M18" s="192">
        <f t="shared" si="3"/>
        <v>0</v>
      </c>
      <c r="N18" s="192">
        <f t="shared" si="3"/>
        <v>0</v>
      </c>
      <c r="O18" s="192">
        <f t="shared" si="3"/>
        <v>0</v>
      </c>
      <c r="P18" s="192">
        <f t="shared" si="3"/>
        <v>0</v>
      </c>
      <c r="Q18" s="192">
        <f t="shared" si="3"/>
        <v>0</v>
      </c>
      <c r="R18" s="192">
        <f t="shared" si="3"/>
        <v>0</v>
      </c>
      <c r="S18" s="193">
        <f t="shared" si="3"/>
        <v>0</v>
      </c>
    </row>
    <row r="19" spans="1:19" s="7" customFormat="1" ht="27" customHeight="1" thickBot="1" x14ac:dyDescent="0.25">
      <c r="A19" s="651" t="s">
        <v>173</v>
      </c>
      <c r="B19" s="641"/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2"/>
    </row>
    <row r="20" spans="1:19" s="1" customFormat="1" ht="31.5" customHeight="1" thickBot="1" x14ac:dyDescent="0.25">
      <c r="A20" s="408" t="s">
        <v>29</v>
      </c>
      <c r="B20" s="69" t="s">
        <v>20</v>
      </c>
      <c r="C20" s="70">
        <v>5</v>
      </c>
      <c r="D20" s="87" t="s">
        <v>30</v>
      </c>
      <c r="E20" s="88" t="s">
        <v>30</v>
      </c>
      <c r="F20" s="89" t="s">
        <v>30</v>
      </c>
      <c r="G20" s="90" t="s">
        <v>30</v>
      </c>
      <c r="H20" s="87" t="s">
        <v>30</v>
      </c>
      <c r="I20" s="88" t="s">
        <v>30</v>
      </c>
      <c r="J20" s="88" t="s">
        <v>30</v>
      </c>
      <c r="K20" s="88" t="s">
        <v>30</v>
      </c>
      <c r="L20" s="88" t="s">
        <v>30</v>
      </c>
      <c r="M20" s="88" t="s">
        <v>30</v>
      </c>
      <c r="N20" s="88" t="s">
        <v>30</v>
      </c>
      <c r="O20" s="88" t="s">
        <v>30</v>
      </c>
      <c r="P20" s="88" t="s">
        <v>30</v>
      </c>
      <c r="Q20" s="88" t="s">
        <v>30</v>
      </c>
      <c r="R20" s="88" t="s">
        <v>30</v>
      </c>
      <c r="S20" s="91" t="s">
        <v>30</v>
      </c>
    </row>
    <row r="21" spans="1:19" s="7" customFormat="1" ht="12.75" customHeight="1" x14ac:dyDescent="0.2">
      <c r="A21" s="631" t="s">
        <v>170</v>
      </c>
      <c r="B21" s="32" t="s">
        <v>31</v>
      </c>
      <c r="C21" s="24">
        <v>232</v>
      </c>
      <c r="D21" s="24">
        <v>87</v>
      </c>
      <c r="E21" s="24">
        <v>131</v>
      </c>
      <c r="F21" s="54">
        <v>14</v>
      </c>
      <c r="G21" s="129">
        <v>6</v>
      </c>
      <c r="H21" s="23">
        <v>1</v>
      </c>
      <c r="I21" s="24">
        <v>2</v>
      </c>
      <c r="J21" s="24">
        <v>2</v>
      </c>
      <c r="K21" s="24"/>
      <c r="L21" s="24"/>
      <c r="M21" s="24"/>
      <c r="N21" s="24"/>
      <c r="O21" s="24"/>
      <c r="P21" s="24"/>
      <c r="Q21" s="24">
        <v>1</v>
      </c>
      <c r="R21" s="24"/>
      <c r="S21" s="29"/>
    </row>
    <row r="22" spans="1:19" s="7" customFormat="1" ht="12.75" customHeight="1" thickBot="1" x14ac:dyDescent="0.25">
      <c r="A22" s="632"/>
      <c r="B22" s="32" t="s">
        <v>21</v>
      </c>
      <c r="C22" s="187">
        <v>100</v>
      </c>
      <c r="D22" s="188">
        <f t="shared" ref="D22:S22" si="4">IF($C21=0,0%,(D21/$C21*100))</f>
        <v>37.5</v>
      </c>
      <c r="E22" s="188">
        <f t="shared" si="4"/>
        <v>56.465517241379317</v>
      </c>
      <c r="F22" s="189">
        <f t="shared" si="4"/>
        <v>6.0344827586206895</v>
      </c>
      <c r="G22" s="190">
        <f t="shared" si="4"/>
        <v>2.5862068965517242</v>
      </c>
      <c r="H22" s="191">
        <f t="shared" si="4"/>
        <v>0.43103448275862066</v>
      </c>
      <c r="I22" s="192">
        <f t="shared" si="4"/>
        <v>0.86206896551724133</v>
      </c>
      <c r="J22" s="192">
        <f t="shared" si="4"/>
        <v>0.86206896551724133</v>
      </c>
      <c r="K22" s="192">
        <f t="shared" si="4"/>
        <v>0</v>
      </c>
      <c r="L22" s="192">
        <f t="shared" si="4"/>
        <v>0</v>
      </c>
      <c r="M22" s="192">
        <f t="shared" si="4"/>
        <v>0</v>
      </c>
      <c r="N22" s="192">
        <f t="shared" si="4"/>
        <v>0</v>
      </c>
      <c r="O22" s="192">
        <f t="shared" si="4"/>
        <v>0</v>
      </c>
      <c r="P22" s="192">
        <f t="shared" si="4"/>
        <v>0</v>
      </c>
      <c r="Q22" s="192">
        <f t="shared" si="4"/>
        <v>0.43103448275862066</v>
      </c>
      <c r="R22" s="192">
        <f t="shared" si="4"/>
        <v>0</v>
      </c>
      <c r="S22" s="193">
        <f t="shared" si="4"/>
        <v>0</v>
      </c>
    </row>
    <row r="23" spans="1:19" s="7" customFormat="1" ht="12.75" customHeight="1" x14ac:dyDescent="0.2">
      <c r="A23" s="631" t="s">
        <v>171</v>
      </c>
      <c r="B23" s="32" t="s">
        <v>31</v>
      </c>
      <c r="C23" s="24">
        <v>195</v>
      </c>
      <c r="D23" s="24">
        <v>76</v>
      </c>
      <c r="E23" s="24">
        <v>111</v>
      </c>
      <c r="F23" s="54">
        <v>8</v>
      </c>
      <c r="G23" s="129">
        <v>4</v>
      </c>
      <c r="H23" s="23">
        <v>1</v>
      </c>
      <c r="I23" s="24">
        <v>2</v>
      </c>
      <c r="J23" s="24">
        <v>1</v>
      </c>
      <c r="K23" s="24"/>
      <c r="L23" s="24"/>
      <c r="M23" s="24"/>
      <c r="N23" s="24"/>
      <c r="O23" s="24"/>
      <c r="P23" s="24"/>
      <c r="Q23" s="24"/>
      <c r="R23" s="24"/>
      <c r="S23" s="29"/>
    </row>
    <row r="24" spans="1:19" s="7" customFormat="1" ht="12.75" customHeight="1" thickBot="1" x14ac:dyDescent="0.25">
      <c r="A24" s="632"/>
      <c r="B24" s="32" t="s">
        <v>21</v>
      </c>
      <c r="C24" s="187">
        <v>100</v>
      </c>
      <c r="D24" s="188">
        <f t="shared" ref="D24:S24" si="5">IF($C23=0,0%,(D23/$C23*100))</f>
        <v>38.974358974358978</v>
      </c>
      <c r="E24" s="188">
        <f t="shared" si="5"/>
        <v>56.92307692307692</v>
      </c>
      <c r="F24" s="189">
        <f t="shared" si="5"/>
        <v>4.1025641025641022</v>
      </c>
      <c r="G24" s="190">
        <f t="shared" si="5"/>
        <v>2.0512820512820511</v>
      </c>
      <c r="H24" s="191">
        <f t="shared" si="5"/>
        <v>0.51282051282051277</v>
      </c>
      <c r="I24" s="192">
        <f t="shared" si="5"/>
        <v>1.0256410256410255</v>
      </c>
      <c r="J24" s="192">
        <f t="shared" si="5"/>
        <v>0.51282051282051277</v>
      </c>
      <c r="K24" s="192">
        <f t="shared" si="5"/>
        <v>0</v>
      </c>
      <c r="L24" s="192">
        <f t="shared" si="5"/>
        <v>0</v>
      </c>
      <c r="M24" s="192">
        <f t="shared" si="5"/>
        <v>0</v>
      </c>
      <c r="N24" s="192">
        <f t="shared" si="5"/>
        <v>0</v>
      </c>
      <c r="O24" s="192">
        <f t="shared" si="5"/>
        <v>0</v>
      </c>
      <c r="P24" s="192">
        <f t="shared" si="5"/>
        <v>0</v>
      </c>
      <c r="Q24" s="192">
        <f t="shared" si="5"/>
        <v>0</v>
      </c>
      <c r="R24" s="192">
        <f t="shared" si="5"/>
        <v>0</v>
      </c>
      <c r="S24" s="193">
        <f t="shared" si="5"/>
        <v>0</v>
      </c>
    </row>
    <row r="25" spans="1:19" ht="12" customHeight="1" x14ac:dyDescent="0.2">
      <c r="A25" s="633" t="s">
        <v>103</v>
      </c>
      <c r="B25" s="32" t="s">
        <v>31</v>
      </c>
      <c r="C25" s="24">
        <v>68</v>
      </c>
      <c r="D25" s="24">
        <v>21</v>
      </c>
      <c r="E25" s="24">
        <v>45</v>
      </c>
      <c r="F25" s="54">
        <v>2</v>
      </c>
      <c r="G25" s="129">
        <v>2</v>
      </c>
      <c r="H25" s="23"/>
      <c r="I25" s="24">
        <v>2</v>
      </c>
      <c r="J25" s="24"/>
      <c r="K25" s="24"/>
      <c r="L25" s="24"/>
      <c r="M25" s="24"/>
      <c r="N25" s="24"/>
      <c r="O25" s="24"/>
      <c r="P25" s="24"/>
      <c r="Q25" s="24"/>
      <c r="R25" s="24"/>
      <c r="S25" s="29"/>
    </row>
    <row r="26" spans="1:19" ht="12.75" customHeight="1" thickBot="1" x14ac:dyDescent="0.25">
      <c r="A26" s="634"/>
      <c r="B26" s="32" t="s">
        <v>21</v>
      </c>
      <c r="C26" s="187">
        <v>100</v>
      </c>
      <c r="D26" s="188">
        <f t="shared" ref="D26:S26" si="6">IF($C25=0,0%,(D25/$C25*100))</f>
        <v>30.882352941176471</v>
      </c>
      <c r="E26" s="188">
        <f t="shared" si="6"/>
        <v>66.17647058823529</v>
      </c>
      <c r="F26" s="189">
        <f t="shared" si="6"/>
        <v>2.9411764705882351</v>
      </c>
      <c r="G26" s="190">
        <f t="shared" si="6"/>
        <v>2.9411764705882351</v>
      </c>
      <c r="H26" s="191">
        <f t="shared" si="6"/>
        <v>0</v>
      </c>
      <c r="I26" s="192">
        <f t="shared" si="6"/>
        <v>2.9411764705882351</v>
      </c>
      <c r="J26" s="192">
        <f t="shared" si="6"/>
        <v>0</v>
      </c>
      <c r="K26" s="192">
        <f t="shared" si="6"/>
        <v>0</v>
      </c>
      <c r="L26" s="192">
        <f t="shared" si="6"/>
        <v>0</v>
      </c>
      <c r="M26" s="192">
        <f t="shared" si="6"/>
        <v>0</v>
      </c>
      <c r="N26" s="192">
        <f t="shared" si="6"/>
        <v>0</v>
      </c>
      <c r="O26" s="192">
        <f t="shared" si="6"/>
        <v>0</v>
      </c>
      <c r="P26" s="192">
        <f t="shared" si="6"/>
        <v>0</v>
      </c>
      <c r="Q26" s="192">
        <f t="shared" si="6"/>
        <v>0</v>
      </c>
      <c r="R26" s="192">
        <f t="shared" si="6"/>
        <v>0</v>
      </c>
      <c r="S26" s="193">
        <f t="shared" si="6"/>
        <v>0</v>
      </c>
    </row>
    <row r="27" spans="1:19" ht="12" customHeight="1" x14ac:dyDescent="0.2">
      <c r="A27" s="635" t="s">
        <v>172</v>
      </c>
      <c r="B27" s="32" t="s">
        <v>31</v>
      </c>
      <c r="C27" s="24">
        <v>2</v>
      </c>
      <c r="D27" s="24">
        <v>1</v>
      </c>
      <c r="E27" s="24">
        <v>1</v>
      </c>
      <c r="F27" s="54"/>
      <c r="G27" s="129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9"/>
    </row>
    <row r="28" spans="1:19" ht="11.25" customHeight="1" thickBot="1" x14ac:dyDescent="0.25">
      <c r="A28" s="636"/>
      <c r="B28" s="32" t="s">
        <v>21</v>
      </c>
      <c r="C28" s="187">
        <v>100</v>
      </c>
      <c r="D28" s="188">
        <f t="shared" ref="D28:S28" si="7">IF($C27=0,0%,(D27/$C27*100))</f>
        <v>50</v>
      </c>
      <c r="E28" s="188">
        <f t="shared" si="7"/>
        <v>50</v>
      </c>
      <c r="F28" s="189">
        <f t="shared" si="7"/>
        <v>0</v>
      </c>
      <c r="G28" s="190">
        <f t="shared" si="7"/>
        <v>0</v>
      </c>
      <c r="H28" s="191">
        <f t="shared" si="7"/>
        <v>0</v>
      </c>
      <c r="I28" s="192">
        <f t="shared" si="7"/>
        <v>0</v>
      </c>
      <c r="J28" s="192">
        <f t="shared" si="7"/>
        <v>0</v>
      </c>
      <c r="K28" s="192">
        <f t="shared" si="7"/>
        <v>0</v>
      </c>
      <c r="L28" s="192">
        <f t="shared" si="7"/>
        <v>0</v>
      </c>
      <c r="M28" s="192">
        <f t="shared" si="7"/>
        <v>0</v>
      </c>
      <c r="N28" s="192">
        <f t="shared" si="7"/>
        <v>0</v>
      </c>
      <c r="O28" s="192">
        <f t="shared" si="7"/>
        <v>0</v>
      </c>
      <c r="P28" s="192">
        <f t="shared" si="7"/>
        <v>0</v>
      </c>
      <c r="Q28" s="192">
        <f t="shared" si="7"/>
        <v>0</v>
      </c>
      <c r="R28" s="192">
        <f t="shared" si="7"/>
        <v>0</v>
      </c>
      <c r="S28" s="193">
        <f t="shared" si="7"/>
        <v>0</v>
      </c>
    </row>
    <row r="29" spans="1:19" s="7" customFormat="1" ht="27" customHeight="1" thickBot="1" x14ac:dyDescent="0.25">
      <c r="A29" s="666" t="s">
        <v>251</v>
      </c>
      <c r="B29" s="673"/>
      <c r="C29" s="673"/>
      <c r="D29" s="673"/>
      <c r="E29" s="673"/>
      <c r="F29" s="673"/>
      <c r="G29" s="673"/>
      <c r="H29" s="673"/>
      <c r="I29" s="673"/>
      <c r="J29" s="673"/>
      <c r="K29" s="673"/>
      <c r="L29" s="673"/>
      <c r="M29" s="673"/>
      <c r="N29" s="673"/>
      <c r="O29" s="673"/>
      <c r="P29" s="673"/>
      <c r="Q29" s="673"/>
      <c r="R29" s="673"/>
      <c r="S29" s="674"/>
    </row>
    <row r="30" spans="1:19" s="7" customFormat="1" ht="25.5" customHeight="1" x14ac:dyDescent="0.2">
      <c r="A30" s="34" t="s">
        <v>68</v>
      </c>
      <c r="B30" s="35" t="s">
        <v>31</v>
      </c>
      <c r="C30" s="36"/>
      <c r="D30" s="37"/>
      <c r="E30" s="38"/>
      <c r="F30" s="39"/>
      <c r="G30" s="40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</row>
    <row r="31" spans="1:19" s="7" customFormat="1" ht="12.75" customHeight="1" x14ac:dyDescent="0.2">
      <c r="A31" s="612" t="s">
        <v>69</v>
      </c>
      <c r="B31" s="32" t="s">
        <v>31</v>
      </c>
      <c r="C31" s="24">
        <v>695</v>
      </c>
      <c r="D31" s="24">
        <v>616</v>
      </c>
      <c r="E31" s="24">
        <v>25</v>
      </c>
      <c r="F31" s="54">
        <v>54</v>
      </c>
      <c r="G31" s="129">
        <v>15</v>
      </c>
      <c r="H31" s="23"/>
      <c r="I31" s="24">
        <v>1</v>
      </c>
      <c r="J31" s="24">
        <v>3</v>
      </c>
      <c r="K31" s="24">
        <v>4</v>
      </c>
      <c r="L31" s="24"/>
      <c r="M31" s="24"/>
      <c r="N31" s="24">
        <v>3</v>
      </c>
      <c r="O31" s="24">
        <v>1</v>
      </c>
      <c r="P31" s="24"/>
      <c r="Q31" s="24">
        <v>2</v>
      </c>
      <c r="R31" s="24"/>
      <c r="S31" s="29">
        <v>1</v>
      </c>
    </row>
    <row r="32" spans="1:19" s="7" customFormat="1" ht="12.75" customHeight="1" x14ac:dyDescent="0.2">
      <c r="A32" s="664"/>
      <c r="B32" s="32" t="s">
        <v>21</v>
      </c>
      <c r="C32" s="187">
        <v>100</v>
      </c>
      <c r="D32" s="188">
        <f t="shared" ref="D32:S32" si="8">IF($C31=0,0%,(D31/$C31*100))</f>
        <v>88.633093525179845</v>
      </c>
      <c r="E32" s="188">
        <f t="shared" si="8"/>
        <v>3.5971223021582732</v>
      </c>
      <c r="F32" s="189">
        <f t="shared" si="8"/>
        <v>7.7697841726618702</v>
      </c>
      <c r="G32" s="190">
        <f t="shared" si="8"/>
        <v>2.1582733812949639</v>
      </c>
      <c r="H32" s="191">
        <f t="shared" si="8"/>
        <v>0</v>
      </c>
      <c r="I32" s="192">
        <f t="shared" si="8"/>
        <v>0.14388489208633093</v>
      </c>
      <c r="J32" s="192">
        <f t="shared" si="8"/>
        <v>0.43165467625899279</v>
      </c>
      <c r="K32" s="192">
        <f t="shared" si="8"/>
        <v>0.57553956834532372</v>
      </c>
      <c r="L32" s="192">
        <f t="shared" si="8"/>
        <v>0</v>
      </c>
      <c r="M32" s="192">
        <f t="shared" si="8"/>
        <v>0</v>
      </c>
      <c r="N32" s="192">
        <f t="shared" si="8"/>
        <v>0.43165467625899279</v>
      </c>
      <c r="O32" s="192">
        <f t="shared" si="8"/>
        <v>0.14388489208633093</v>
      </c>
      <c r="P32" s="192">
        <f t="shared" si="8"/>
        <v>0</v>
      </c>
      <c r="Q32" s="192">
        <f t="shared" si="8"/>
        <v>0.28776978417266186</v>
      </c>
      <c r="R32" s="192">
        <f t="shared" si="8"/>
        <v>0</v>
      </c>
      <c r="S32" s="193">
        <f t="shared" si="8"/>
        <v>0.14388489208633093</v>
      </c>
    </row>
    <row r="33" spans="1:19" s="7" customFormat="1" ht="14.25" customHeight="1" x14ac:dyDescent="0.2">
      <c r="A33" s="612" t="s">
        <v>70</v>
      </c>
      <c r="B33" s="32" t="s">
        <v>31</v>
      </c>
      <c r="C33" s="24">
        <v>13</v>
      </c>
      <c r="D33" s="24">
        <v>11</v>
      </c>
      <c r="E33" s="24">
        <v>2</v>
      </c>
      <c r="F33" s="54"/>
      <c r="G33" s="129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9"/>
    </row>
    <row r="34" spans="1:19" s="7" customFormat="1" ht="14.25" customHeight="1" x14ac:dyDescent="0.2">
      <c r="A34" s="667"/>
      <c r="B34" s="32" t="s">
        <v>21</v>
      </c>
      <c r="C34" s="187">
        <v>100</v>
      </c>
      <c r="D34" s="188">
        <f t="shared" ref="D34:S34" si="9">IF($C33=0,0%,(D33/$C33*100))</f>
        <v>84.615384615384613</v>
      </c>
      <c r="E34" s="188">
        <f t="shared" si="9"/>
        <v>15.384615384615385</v>
      </c>
      <c r="F34" s="189">
        <f t="shared" si="9"/>
        <v>0</v>
      </c>
      <c r="G34" s="190">
        <f t="shared" si="9"/>
        <v>0</v>
      </c>
      <c r="H34" s="191">
        <f t="shared" si="9"/>
        <v>0</v>
      </c>
      <c r="I34" s="192">
        <f t="shared" si="9"/>
        <v>0</v>
      </c>
      <c r="J34" s="192">
        <f t="shared" si="9"/>
        <v>0</v>
      </c>
      <c r="K34" s="192">
        <f t="shared" si="9"/>
        <v>0</v>
      </c>
      <c r="L34" s="192">
        <f t="shared" si="9"/>
        <v>0</v>
      </c>
      <c r="M34" s="192">
        <f t="shared" si="9"/>
        <v>0</v>
      </c>
      <c r="N34" s="192">
        <f t="shared" si="9"/>
        <v>0</v>
      </c>
      <c r="O34" s="192">
        <f t="shared" si="9"/>
        <v>0</v>
      </c>
      <c r="P34" s="192">
        <f t="shared" si="9"/>
        <v>0</v>
      </c>
      <c r="Q34" s="192">
        <f t="shared" si="9"/>
        <v>0</v>
      </c>
      <c r="R34" s="192">
        <f t="shared" si="9"/>
        <v>0</v>
      </c>
      <c r="S34" s="193">
        <f t="shared" si="9"/>
        <v>0</v>
      </c>
    </row>
    <row r="35" spans="1:19" s="7" customFormat="1" ht="14.25" customHeight="1" x14ac:dyDescent="0.2">
      <c r="A35" s="612" t="s">
        <v>71</v>
      </c>
      <c r="B35" s="32" t="s">
        <v>31</v>
      </c>
      <c r="C35" s="24">
        <v>1</v>
      </c>
      <c r="D35" s="24">
        <v>1</v>
      </c>
      <c r="E35" s="24"/>
      <c r="F35" s="54"/>
      <c r="G35" s="129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9"/>
    </row>
    <row r="36" spans="1:19" s="7" customFormat="1" ht="15.75" customHeight="1" thickBot="1" x14ac:dyDescent="0.25">
      <c r="A36" s="665"/>
      <c r="B36" s="48" t="s">
        <v>21</v>
      </c>
      <c r="C36" s="201">
        <v>100</v>
      </c>
      <c r="D36" s="202">
        <f t="shared" ref="D36:S36" si="10">IF($C35=0,0%,(D35/$C35*100))</f>
        <v>100</v>
      </c>
      <c r="E36" s="202">
        <f t="shared" si="10"/>
        <v>0</v>
      </c>
      <c r="F36" s="203">
        <f t="shared" si="10"/>
        <v>0</v>
      </c>
      <c r="G36" s="204">
        <f t="shared" si="10"/>
        <v>0</v>
      </c>
      <c r="H36" s="205">
        <f t="shared" si="10"/>
        <v>0</v>
      </c>
      <c r="I36" s="206">
        <f t="shared" si="10"/>
        <v>0</v>
      </c>
      <c r="J36" s="206">
        <f t="shared" si="10"/>
        <v>0</v>
      </c>
      <c r="K36" s="206">
        <f t="shared" si="10"/>
        <v>0</v>
      </c>
      <c r="L36" s="206">
        <f t="shared" si="10"/>
        <v>0</v>
      </c>
      <c r="M36" s="206">
        <f t="shared" si="10"/>
        <v>0</v>
      </c>
      <c r="N36" s="206">
        <f t="shared" si="10"/>
        <v>0</v>
      </c>
      <c r="O36" s="206">
        <f t="shared" si="10"/>
        <v>0</v>
      </c>
      <c r="P36" s="206">
        <f t="shared" si="10"/>
        <v>0</v>
      </c>
      <c r="Q36" s="206">
        <f t="shared" si="10"/>
        <v>0</v>
      </c>
      <c r="R36" s="206">
        <f t="shared" si="10"/>
        <v>0</v>
      </c>
      <c r="S36" s="207">
        <f t="shared" si="10"/>
        <v>0</v>
      </c>
    </row>
    <row r="37" spans="1:19" s="7" customFormat="1" ht="13.5" customHeight="1" thickTop="1" x14ac:dyDescent="0.2">
      <c r="A37" s="661" t="s">
        <v>77</v>
      </c>
      <c r="B37" s="225" t="s">
        <v>31</v>
      </c>
      <c r="C37" s="171">
        <v>1000</v>
      </c>
      <c r="D37" s="171">
        <v>887</v>
      </c>
      <c r="E37" s="171">
        <v>45</v>
      </c>
      <c r="F37" s="172">
        <v>68</v>
      </c>
      <c r="G37" s="173">
        <v>18</v>
      </c>
      <c r="H37" s="174"/>
      <c r="I37" s="171">
        <v>2</v>
      </c>
      <c r="J37" s="171">
        <v>6</v>
      </c>
      <c r="K37" s="171">
        <v>3</v>
      </c>
      <c r="L37" s="171"/>
      <c r="M37" s="171"/>
      <c r="N37" s="171">
        <v>1</v>
      </c>
      <c r="O37" s="171">
        <v>1</v>
      </c>
      <c r="P37" s="171"/>
      <c r="Q37" s="171">
        <v>4</v>
      </c>
      <c r="R37" s="171"/>
      <c r="S37" s="175">
        <v>1</v>
      </c>
    </row>
    <row r="38" spans="1:19" s="7" customFormat="1" ht="13.5" customHeight="1" thickBot="1" x14ac:dyDescent="0.25">
      <c r="A38" s="662"/>
      <c r="B38" s="33" t="s">
        <v>21</v>
      </c>
      <c r="C38" s="218">
        <v>100</v>
      </c>
      <c r="D38" s="219">
        <f t="shared" ref="D38:S38" si="11">IF($C37=0,0%,(D37/$C37*100))</f>
        <v>88.7</v>
      </c>
      <c r="E38" s="219">
        <f t="shared" si="11"/>
        <v>4.5</v>
      </c>
      <c r="F38" s="220">
        <f t="shared" si="11"/>
        <v>6.8000000000000007</v>
      </c>
      <c r="G38" s="221">
        <f t="shared" si="11"/>
        <v>1.7999999999999998</v>
      </c>
      <c r="H38" s="222">
        <f t="shared" si="11"/>
        <v>0</v>
      </c>
      <c r="I38" s="223">
        <f t="shared" si="11"/>
        <v>0.2</v>
      </c>
      <c r="J38" s="223">
        <f t="shared" si="11"/>
        <v>0.6</v>
      </c>
      <c r="K38" s="223">
        <f t="shared" si="11"/>
        <v>0.3</v>
      </c>
      <c r="L38" s="223">
        <f t="shared" si="11"/>
        <v>0</v>
      </c>
      <c r="M38" s="223">
        <f t="shared" si="11"/>
        <v>0</v>
      </c>
      <c r="N38" s="223">
        <f t="shared" si="11"/>
        <v>0.1</v>
      </c>
      <c r="O38" s="223">
        <f t="shared" si="11"/>
        <v>0.1</v>
      </c>
      <c r="P38" s="223">
        <f t="shared" si="11"/>
        <v>0</v>
      </c>
      <c r="Q38" s="223">
        <f t="shared" si="11"/>
        <v>0.4</v>
      </c>
      <c r="R38" s="223">
        <f t="shared" si="11"/>
        <v>0</v>
      </c>
      <c r="S38" s="224">
        <f t="shared" si="11"/>
        <v>0.1</v>
      </c>
    </row>
    <row r="39" spans="1:19" s="7" customFormat="1" ht="13.5" customHeight="1" x14ac:dyDescent="0.2">
      <c r="A39" s="663" t="s">
        <v>197</v>
      </c>
      <c r="B39" s="31" t="s">
        <v>31</v>
      </c>
      <c r="C39" s="45">
        <v>462</v>
      </c>
      <c r="D39" s="45">
        <v>413</v>
      </c>
      <c r="E39" s="45">
        <v>17</v>
      </c>
      <c r="F39" s="22">
        <v>32</v>
      </c>
      <c r="G39" s="94">
        <v>10</v>
      </c>
      <c r="H39" s="169"/>
      <c r="I39" s="45">
        <v>1</v>
      </c>
      <c r="J39" s="45">
        <v>1</v>
      </c>
      <c r="K39" s="45">
        <v>2</v>
      </c>
      <c r="L39" s="45"/>
      <c r="M39" s="45"/>
      <c r="N39" s="45">
        <v>1</v>
      </c>
      <c r="O39" s="45">
        <v>1</v>
      </c>
      <c r="P39" s="45"/>
      <c r="Q39" s="45">
        <v>3</v>
      </c>
      <c r="R39" s="45"/>
      <c r="S39" s="47">
        <v>1</v>
      </c>
    </row>
    <row r="40" spans="1:19" s="7" customFormat="1" ht="13.5" customHeight="1" x14ac:dyDescent="0.2">
      <c r="A40" s="664"/>
      <c r="B40" s="32" t="s">
        <v>21</v>
      </c>
      <c r="C40" s="187">
        <v>100</v>
      </c>
      <c r="D40" s="188">
        <f t="shared" ref="D40:S40" si="12">IF($C39=0,0%,(D39/$C39*100))</f>
        <v>89.393939393939391</v>
      </c>
      <c r="E40" s="188">
        <f t="shared" si="12"/>
        <v>3.6796536796536801</v>
      </c>
      <c r="F40" s="189">
        <f t="shared" si="12"/>
        <v>6.9264069264069263</v>
      </c>
      <c r="G40" s="190">
        <f t="shared" si="12"/>
        <v>2.1645021645021645</v>
      </c>
      <c r="H40" s="191">
        <f t="shared" si="12"/>
        <v>0</v>
      </c>
      <c r="I40" s="192">
        <f t="shared" si="12"/>
        <v>0.21645021645021645</v>
      </c>
      <c r="J40" s="192">
        <f t="shared" si="12"/>
        <v>0.21645021645021645</v>
      </c>
      <c r="K40" s="192">
        <f t="shared" si="12"/>
        <v>0.4329004329004329</v>
      </c>
      <c r="L40" s="192">
        <f t="shared" si="12"/>
        <v>0</v>
      </c>
      <c r="M40" s="192">
        <f t="shared" si="12"/>
        <v>0</v>
      </c>
      <c r="N40" s="192">
        <f t="shared" si="12"/>
        <v>0.21645021645021645</v>
      </c>
      <c r="O40" s="192">
        <f t="shared" si="12"/>
        <v>0.21645021645021645</v>
      </c>
      <c r="P40" s="192">
        <f t="shared" si="12"/>
        <v>0</v>
      </c>
      <c r="Q40" s="192">
        <f t="shared" si="12"/>
        <v>0.64935064935064934</v>
      </c>
      <c r="R40" s="192">
        <f t="shared" si="12"/>
        <v>0</v>
      </c>
      <c r="S40" s="193">
        <f t="shared" si="12"/>
        <v>0.21645021645021645</v>
      </c>
    </row>
    <row r="41" spans="1:19" s="7" customFormat="1" ht="13.5" customHeight="1" x14ac:dyDescent="0.2">
      <c r="A41" s="612" t="s">
        <v>198</v>
      </c>
      <c r="B41" s="32" t="s">
        <v>31</v>
      </c>
      <c r="C41" s="24">
        <v>538</v>
      </c>
      <c r="D41" s="24">
        <v>474</v>
      </c>
      <c r="E41" s="24">
        <v>28</v>
      </c>
      <c r="F41" s="54">
        <v>36</v>
      </c>
      <c r="G41" s="129">
        <v>8</v>
      </c>
      <c r="H41" s="23"/>
      <c r="I41" s="24">
        <v>1</v>
      </c>
      <c r="J41" s="24">
        <v>5</v>
      </c>
      <c r="K41" s="24">
        <v>1</v>
      </c>
      <c r="L41" s="24"/>
      <c r="M41" s="24"/>
      <c r="N41" s="24"/>
      <c r="O41" s="24"/>
      <c r="P41" s="24"/>
      <c r="Q41" s="24">
        <v>1</v>
      </c>
      <c r="R41" s="24"/>
      <c r="S41" s="29"/>
    </row>
    <row r="42" spans="1:19" s="7" customFormat="1" ht="13.5" customHeight="1" thickBot="1" x14ac:dyDescent="0.25">
      <c r="A42" s="664"/>
      <c r="B42" s="32" t="s">
        <v>21</v>
      </c>
      <c r="C42" s="187">
        <v>100</v>
      </c>
      <c r="D42" s="188">
        <f t="shared" ref="D42:S42" si="13">IF($C41=0,0%,(D41/$C41*100))</f>
        <v>88.104089219330845</v>
      </c>
      <c r="E42" s="188">
        <f t="shared" si="13"/>
        <v>5.2044609665427508</v>
      </c>
      <c r="F42" s="189">
        <f t="shared" si="13"/>
        <v>6.6914498141263934</v>
      </c>
      <c r="G42" s="190">
        <f t="shared" si="13"/>
        <v>1.486988847583643</v>
      </c>
      <c r="H42" s="191">
        <f t="shared" si="13"/>
        <v>0</v>
      </c>
      <c r="I42" s="192">
        <f t="shared" si="13"/>
        <v>0.18587360594795538</v>
      </c>
      <c r="J42" s="192">
        <f t="shared" si="13"/>
        <v>0.92936802973977695</v>
      </c>
      <c r="K42" s="192">
        <f t="shared" si="13"/>
        <v>0.18587360594795538</v>
      </c>
      <c r="L42" s="192">
        <f t="shared" si="13"/>
        <v>0</v>
      </c>
      <c r="M42" s="192">
        <f t="shared" si="13"/>
        <v>0</v>
      </c>
      <c r="N42" s="192">
        <f t="shared" si="13"/>
        <v>0</v>
      </c>
      <c r="O42" s="192">
        <f t="shared" si="13"/>
        <v>0</v>
      </c>
      <c r="P42" s="192">
        <f t="shared" si="13"/>
        <v>0</v>
      </c>
      <c r="Q42" s="192">
        <f t="shared" si="13"/>
        <v>0.18587360594795538</v>
      </c>
      <c r="R42" s="192">
        <f t="shared" si="13"/>
        <v>0</v>
      </c>
      <c r="S42" s="193">
        <f t="shared" si="13"/>
        <v>0</v>
      </c>
    </row>
    <row r="43" spans="1:19" s="8" customFormat="1" ht="27" customHeight="1" thickBot="1" x14ac:dyDescent="0.25">
      <c r="A43" s="651" t="s">
        <v>174</v>
      </c>
      <c r="B43" s="641"/>
      <c r="C43" s="641"/>
      <c r="D43" s="641"/>
      <c r="E43" s="641"/>
      <c r="F43" s="641"/>
      <c r="G43" s="641"/>
      <c r="H43" s="641"/>
      <c r="I43" s="641"/>
      <c r="J43" s="641"/>
      <c r="K43" s="641"/>
      <c r="L43" s="641"/>
      <c r="M43" s="641"/>
      <c r="N43" s="641"/>
      <c r="O43" s="641"/>
      <c r="P43" s="641"/>
      <c r="Q43" s="641"/>
      <c r="R43" s="641"/>
      <c r="S43" s="642"/>
    </row>
    <row r="44" spans="1:19" s="95" customFormat="1" ht="31.5" customHeight="1" thickBot="1" x14ac:dyDescent="0.25">
      <c r="A44" s="410" t="s">
        <v>29</v>
      </c>
      <c r="B44" s="69" t="s">
        <v>20</v>
      </c>
      <c r="C44" s="70">
        <v>102</v>
      </c>
      <c r="D44" s="87" t="s">
        <v>30</v>
      </c>
      <c r="E44" s="88" t="s">
        <v>30</v>
      </c>
      <c r="F44" s="89" t="s">
        <v>30</v>
      </c>
      <c r="G44" s="90" t="s">
        <v>30</v>
      </c>
      <c r="H44" s="87" t="s">
        <v>30</v>
      </c>
      <c r="I44" s="88" t="s">
        <v>30</v>
      </c>
      <c r="J44" s="88" t="s">
        <v>30</v>
      </c>
      <c r="K44" s="88" t="s">
        <v>30</v>
      </c>
      <c r="L44" s="88" t="s">
        <v>30</v>
      </c>
      <c r="M44" s="88" t="s">
        <v>30</v>
      </c>
      <c r="N44" s="88" t="s">
        <v>30</v>
      </c>
      <c r="O44" s="88" t="s">
        <v>30</v>
      </c>
      <c r="P44" s="88" t="s">
        <v>30</v>
      </c>
      <c r="Q44" s="88" t="s">
        <v>30</v>
      </c>
      <c r="R44" s="88" t="s">
        <v>30</v>
      </c>
      <c r="S44" s="91" t="s">
        <v>30</v>
      </c>
    </row>
    <row r="45" spans="1:19" s="1" customFormat="1" ht="31.5" customHeight="1" x14ac:dyDescent="0.2">
      <c r="A45" s="631" t="s">
        <v>170</v>
      </c>
      <c r="B45" s="375" t="s">
        <v>31</v>
      </c>
      <c r="C45" s="377">
        <v>2439</v>
      </c>
      <c r="D45" s="377">
        <v>434</v>
      </c>
      <c r="E45" s="378">
        <v>1847</v>
      </c>
      <c r="F45" s="377">
        <v>158</v>
      </c>
      <c r="G45" s="377">
        <v>60</v>
      </c>
      <c r="H45" s="377">
        <v>3</v>
      </c>
      <c r="I45" s="377">
        <v>15</v>
      </c>
      <c r="J45" s="377">
        <v>9</v>
      </c>
      <c r="K45" s="377">
        <v>4</v>
      </c>
      <c r="L45" s="377">
        <v>2</v>
      </c>
      <c r="M45" s="377">
        <v>4</v>
      </c>
      <c r="N45" s="377">
        <v>4</v>
      </c>
      <c r="O45" s="377">
        <v>2</v>
      </c>
      <c r="P45" s="377">
        <v>1</v>
      </c>
      <c r="Q45" s="377">
        <v>16</v>
      </c>
      <c r="R45" s="377"/>
      <c r="S45" s="378"/>
    </row>
    <row r="46" spans="1:19" ht="27.75" customHeight="1" thickBot="1" x14ac:dyDescent="0.25">
      <c r="A46" s="632"/>
      <c r="B46" s="381" t="s">
        <v>21</v>
      </c>
      <c r="C46" s="372">
        <v>100</v>
      </c>
      <c r="D46" s="372">
        <f t="shared" ref="D46:S46" si="14">IF($C45=0,0%,(D45/$C45*100))</f>
        <v>17.794177941779417</v>
      </c>
      <c r="E46" s="373">
        <f t="shared" si="14"/>
        <v>75.727757277572778</v>
      </c>
      <c r="F46" s="372">
        <f t="shared" si="14"/>
        <v>6.4780647806478058</v>
      </c>
      <c r="G46" s="372">
        <f t="shared" si="14"/>
        <v>2.4600246002460024</v>
      </c>
      <c r="H46" s="372">
        <f t="shared" si="14"/>
        <v>0.12300123001230012</v>
      </c>
      <c r="I46" s="372">
        <f t="shared" si="14"/>
        <v>0.61500615006150061</v>
      </c>
      <c r="J46" s="372">
        <f t="shared" si="14"/>
        <v>0.36900369003690037</v>
      </c>
      <c r="K46" s="372">
        <f t="shared" si="14"/>
        <v>0.16400164001640016</v>
      </c>
      <c r="L46" s="372">
        <f t="shared" si="14"/>
        <v>8.2000820008200082E-2</v>
      </c>
      <c r="M46" s="372">
        <f t="shared" si="14"/>
        <v>0.16400164001640016</v>
      </c>
      <c r="N46" s="372">
        <f t="shared" si="14"/>
        <v>0.16400164001640016</v>
      </c>
      <c r="O46" s="372">
        <f t="shared" si="14"/>
        <v>8.2000820008200082E-2</v>
      </c>
      <c r="P46" s="372">
        <f t="shared" si="14"/>
        <v>4.1000410004100041E-2</v>
      </c>
      <c r="Q46" s="372">
        <f t="shared" si="14"/>
        <v>0.65600656006560065</v>
      </c>
      <c r="R46" s="372">
        <f t="shared" si="14"/>
        <v>0</v>
      </c>
      <c r="S46" s="373">
        <f t="shared" si="14"/>
        <v>0</v>
      </c>
    </row>
    <row r="47" spans="1:19" s="7" customFormat="1" ht="12.75" customHeight="1" x14ac:dyDescent="0.2">
      <c r="A47" s="631" t="s">
        <v>171</v>
      </c>
      <c r="B47" s="388" t="s">
        <v>31</v>
      </c>
      <c r="C47" s="383">
        <v>1373</v>
      </c>
      <c r="D47" s="383">
        <v>186</v>
      </c>
      <c r="E47" s="383">
        <v>1101</v>
      </c>
      <c r="F47" s="384">
        <v>86</v>
      </c>
      <c r="G47" s="385">
        <v>36</v>
      </c>
      <c r="H47" s="386">
        <v>2</v>
      </c>
      <c r="I47" s="383">
        <v>7</v>
      </c>
      <c r="J47" s="383">
        <v>5</v>
      </c>
      <c r="K47" s="383">
        <v>3</v>
      </c>
      <c r="L47" s="383">
        <v>2</v>
      </c>
      <c r="M47" s="383">
        <v>3</v>
      </c>
      <c r="N47" s="383">
        <v>3</v>
      </c>
      <c r="O47" s="383">
        <v>2</v>
      </c>
      <c r="P47" s="383">
        <v>1</v>
      </c>
      <c r="Q47" s="383">
        <v>8</v>
      </c>
      <c r="R47" s="383"/>
      <c r="S47" s="387"/>
    </row>
    <row r="48" spans="1:19" s="7" customFormat="1" ht="12.75" customHeight="1" thickBot="1" x14ac:dyDescent="0.25">
      <c r="A48" s="632"/>
      <c r="B48" s="32" t="s">
        <v>21</v>
      </c>
      <c r="C48" s="187">
        <v>100</v>
      </c>
      <c r="D48" s="188">
        <f t="shared" ref="D48:S48" si="15">IF($C47=0,0%,(D47/$C47*100))</f>
        <v>13.546977421704298</v>
      </c>
      <c r="E48" s="188">
        <f t="shared" si="15"/>
        <v>80.18936635105608</v>
      </c>
      <c r="F48" s="189">
        <f t="shared" si="15"/>
        <v>6.263656227239621</v>
      </c>
      <c r="G48" s="190">
        <f t="shared" si="15"/>
        <v>2.6219956300072833</v>
      </c>
      <c r="H48" s="191">
        <f t="shared" si="15"/>
        <v>0.14566642388929352</v>
      </c>
      <c r="I48" s="192">
        <f t="shared" si="15"/>
        <v>0.50983248361252731</v>
      </c>
      <c r="J48" s="192">
        <f t="shared" si="15"/>
        <v>0.36416605972323379</v>
      </c>
      <c r="K48" s="192">
        <f t="shared" si="15"/>
        <v>0.21849963583394028</v>
      </c>
      <c r="L48" s="192">
        <f t="shared" si="15"/>
        <v>0.14566642388929352</v>
      </c>
      <c r="M48" s="192">
        <f t="shared" si="15"/>
        <v>0.21849963583394028</v>
      </c>
      <c r="N48" s="192">
        <f t="shared" si="15"/>
        <v>0.21849963583394028</v>
      </c>
      <c r="O48" s="192">
        <f t="shared" si="15"/>
        <v>0.14566642388929352</v>
      </c>
      <c r="P48" s="192">
        <f t="shared" si="15"/>
        <v>7.2833211944646759E-2</v>
      </c>
      <c r="Q48" s="192">
        <f t="shared" si="15"/>
        <v>0.58266569555717407</v>
      </c>
      <c r="R48" s="192">
        <f t="shared" si="15"/>
        <v>0</v>
      </c>
      <c r="S48" s="193">
        <f t="shared" si="15"/>
        <v>0</v>
      </c>
    </row>
    <row r="49" spans="1:19" s="7" customFormat="1" ht="12.75" customHeight="1" x14ac:dyDescent="0.2">
      <c r="A49" s="633" t="s">
        <v>103</v>
      </c>
      <c r="B49" s="32" t="s">
        <v>31</v>
      </c>
      <c r="C49" s="24">
        <v>1315</v>
      </c>
      <c r="D49" s="24">
        <v>178</v>
      </c>
      <c r="E49" s="24">
        <v>1054</v>
      </c>
      <c r="F49" s="54">
        <v>83</v>
      </c>
      <c r="G49" s="129">
        <v>35</v>
      </c>
      <c r="H49" s="23">
        <v>1</v>
      </c>
      <c r="I49" s="24">
        <v>7</v>
      </c>
      <c r="J49" s="24">
        <v>5</v>
      </c>
      <c r="K49" s="24">
        <v>3</v>
      </c>
      <c r="L49" s="24">
        <v>2</v>
      </c>
      <c r="M49" s="24">
        <v>3</v>
      </c>
      <c r="N49" s="24">
        <v>3</v>
      </c>
      <c r="O49" s="24">
        <v>2</v>
      </c>
      <c r="P49" s="24">
        <v>1</v>
      </c>
      <c r="Q49" s="24">
        <v>8</v>
      </c>
      <c r="R49" s="24"/>
      <c r="S49" s="29"/>
    </row>
    <row r="50" spans="1:19" s="7" customFormat="1" ht="12.75" customHeight="1" thickBot="1" x14ac:dyDescent="0.25">
      <c r="A50" s="634"/>
      <c r="B50" s="32" t="s">
        <v>21</v>
      </c>
      <c r="C50" s="187">
        <v>100</v>
      </c>
      <c r="D50" s="188">
        <f t="shared" ref="D50:S50" si="16">IF($C49=0,0%,(D49/$C49*100))</f>
        <v>13.536121673003803</v>
      </c>
      <c r="E50" s="188">
        <f t="shared" si="16"/>
        <v>80.152091254752861</v>
      </c>
      <c r="F50" s="189">
        <f t="shared" si="16"/>
        <v>6.3117870722433462</v>
      </c>
      <c r="G50" s="190">
        <f t="shared" si="16"/>
        <v>2.6615969581749046</v>
      </c>
      <c r="H50" s="191">
        <f t="shared" si="16"/>
        <v>7.6045627376425853E-2</v>
      </c>
      <c r="I50" s="192">
        <f t="shared" si="16"/>
        <v>0.53231939163498099</v>
      </c>
      <c r="J50" s="192">
        <f t="shared" si="16"/>
        <v>0.38022813688212925</v>
      </c>
      <c r="K50" s="192">
        <f t="shared" si="16"/>
        <v>0.22813688212927757</v>
      </c>
      <c r="L50" s="192">
        <f t="shared" si="16"/>
        <v>0.15209125475285171</v>
      </c>
      <c r="M50" s="192">
        <f t="shared" si="16"/>
        <v>0.22813688212927757</v>
      </c>
      <c r="N50" s="192">
        <f t="shared" si="16"/>
        <v>0.22813688212927757</v>
      </c>
      <c r="O50" s="192">
        <f t="shared" si="16"/>
        <v>0.15209125475285171</v>
      </c>
      <c r="P50" s="192">
        <f t="shared" si="16"/>
        <v>7.6045627376425853E-2</v>
      </c>
      <c r="Q50" s="192">
        <f t="shared" si="16"/>
        <v>0.60836501901140683</v>
      </c>
      <c r="R50" s="192">
        <f t="shared" si="16"/>
        <v>0</v>
      </c>
      <c r="S50" s="193">
        <f t="shared" si="16"/>
        <v>0</v>
      </c>
    </row>
    <row r="51" spans="1:19" ht="12" customHeight="1" x14ac:dyDescent="0.2">
      <c r="A51" s="635" t="s">
        <v>172</v>
      </c>
      <c r="B51" s="32" t="s">
        <v>31</v>
      </c>
      <c r="C51" s="24">
        <v>129</v>
      </c>
      <c r="D51" s="24">
        <v>19</v>
      </c>
      <c r="E51" s="24">
        <v>108</v>
      </c>
      <c r="F51" s="54">
        <v>2</v>
      </c>
      <c r="G51" s="129">
        <v>1</v>
      </c>
      <c r="H51" s="23"/>
      <c r="I51" s="24"/>
      <c r="J51" s="24"/>
      <c r="K51" s="24"/>
      <c r="L51" s="24"/>
      <c r="M51" s="24">
        <v>1</v>
      </c>
      <c r="N51" s="24"/>
      <c r="O51" s="24"/>
      <c r="P51" s="24"/>
      <c r="Q51" s="24"/>
      <c r="R51" s="24"/>
      <c r="S51" s="29"/>
    </row>
    <row r="52" spans="1:19" ht="12.75" customHeight="1" thickBot="1" x14ac:dyDescent="0.25">
      <c r="A52" s="636"/>
      <c r="B52" s="32" t="s">
        <v>21</v>
      </c>
      <c r="C52" s="187">
        <v>100</v>
      </c>
      <c r="D52" s="188">
        <f t="shared" ref="D52:S52" si="17">IF($C51=0,0%,(D51/$C51*100))</f>
        <v>14.728682170542637</v>
      </c>
      <c r="E52" s="188">
        <f t="shared" si="17"/>
        <v>83.720930232558146</v>
      </c>
      <c r="F52" s="189">
        <f t="shared" si="17"/>
        <v>1.5503875968992249</v>
      </c>
      <c r="G52" s="190">
        <f t="shared" si="17"/>
        <v>0.77519379844961245</v>
      </c>
      <c r="H52" s="191">
        <f t="shared" si="17"/>
        <v>0</v>
      </c>
      <c r="I52" s="192">
        <f t="shared" si="17"/>
        <v>0</v>
      </c>
      <c r="J52" s="192">
        <f t="shared" si="17"/>
        <v>0</v>
      </c>
      <c r="K52" s="192">
        <f t="shared" si="17"/>
        <v>0</v>
      </c>
      <c r="L52" s="192">
        <f t="shared" si="17"/>
        <v>0</v>
      </c>
      <c r="M52" s="192">
        <f t="shared" si="17"/>
        <v>0.77519379844961245</v>
      </c>
      <c r="N52" s="192">
        <f t="shared" si="17"/>
        <v>0</v>
      </c>
      <c r="O52" s="192">
        <f t="shared" si="17"/>
        <v>0</v>
      </c>
      <c r="P52" s="192">
        <f t="shared" si="17"/>
        <v>0</v>
      </c>
      <c r="Q52" s="192">
        <f t="shared" si="17"/>
        <v>0</v>
      </c>
      <c r="R52" s="192">
        <f t="shared" si="17"/>
        <v>0</v>
      </c>
      <c r="S52" s="193">
        <f t="shared" si="17"/>
        <v>0</v>
      </c>
    </row>
    <row r="53" spans="1:19" s="7" customFormat="1" ht="27" customHeight="1" thickBot="1" x14ac:dyDescent="0.25">
      <c r="A53" s="651" t="s">
        <v>173</v>
      </c>
      <c r="B53" s="641"/>
      <c r="C53" s="641"/>
      <c r="D53" s="641"/>
      <c r="E53" s="641"/>
      <c r="F53" s="641"/>
      <c r="G53" s="641"/>
      <c r="H53" s="641"/>
      <c r="I53" s="641"/>
      <c r="J53" s="641"/>
      <c r="K53" s="641"/>
      <c r="L53" s="641"/>
      <c r="M53" s="641"/>
      <c r="N53" s="641"/>
      <c r="O53" s="641"/>
      <c r="P53" s="641"/>
      <c r="Q53" s="641"/>
      <c r="R53" s="641"/>
      <c r="S53" s="642"/>
    </row>
    <row r="54" spans="1:19" s="95" customFormat="1" ht="31.5" customHeight="1" thickBot="1" x14ac:dyDescent="0.25">
      <c r="A54" s="408" t="s">
        <v>29</v>
      </c>
      <c r="B54" s="69" t="s">
        <v>20</v>
      </c>
      <c r="C54" s="70">
        <v>59</v>
      </c>
      <c r="D54" s="87" t="s">
        <v>30</v>
      </c>
      <c r="E54" s="88" t="s">
        <v>30</v>
      </c>
      <c r="F54" s="89" t="s">
        <v>30</v>
      </c>
      <c r="G54" s="90" t="s">
        <v>30</v>
      </c>
      <c r="H54" s="87" t="s">
        <v>30</v>
      </c>
      <c r="I54" s="88" t="s">
        <v>30</v>
      </c>
      <c r="J54" s="88" t="s">
        <v>30</v>
      </c>
      <c r="K54" s="88" t="s">
        <v>30</v>
      </c>
      <c r="L54" s="88" t="s">
        <v>30</v>
      </c>
      <c r="M54" s="88" t="s">
        <v>30</v>
      </c>
      <c r="N54" s="88" t="s">
        <v>30</v>
      </c>
      <c r="O54" s="88" t="s">
        <v>30</v>
      </c>
      <c r="P54" s="88" t="s">
        <v>30</v>
      </c>
      <c r="Q54" s="88" t="s">
        <v>30</v>
      </c>
      <c r="R54" s="88" t="s">
        <v>30</v>
      </c>
      <c r="S54" s="91" t="s">
        <v>30</v>
      </c>
    </row>
    <row r="55" spans="1:19" s="7" customFormat="1" ht="12.75" customHeight="1" x14ac:dyDescent="0.2">
      <c r="A55" s="631" t="s">
        <v>170</v>
      </c>
      <c r="B55" s="32" t="s">
        <v>31</v>
      </c>
      <c r="C55" s="24">
        <v>1750</v>
      </c>
      <c r="D55" s="24">
        <v>510</v>
      </c>
      <c r="E55" s="24">
        <v>1166</v>
      </c>
      <c r="F55" s="54">
        <v>74</v>
      </c>
      <c r="G55" s="129">
        <v>34</v>
      </c>
      <c r="H55" s="23">
        <v>1</v>
      </c>
      <c r="I55" s="24">
        <v>5</v>
      </c>
      <c r="J55" s="24">
        <v>8</v>
      </c>
      <c r="K55" s="24"/>
      <c r="L55" s="24">
        <v>1</v>
      </c>
      <c r="M55" s="24">
        <v>3</v>
      </c>
      <c r="N55" s="24">
        <v>2</v>
      </c>
      <c r="O55" s="24">
        <v>2</v>
      </c>
      <c r="P55" s="24"/>
      <c r="Q55" s="24">
        <v>12</v>
      </c>
      <c r="R55" s="24"/>
      <c r="S55" s="29"/>
    </row>
    <row r="56" spans="1:19" s="7" customFormat="1" ht="12.75" customHeight="1" thickBot="1" x14ac:dyDescent="0.25">
      <c r="A56" s="632"/>
      <c r="B56" s="32" t="s">
        <v>21</v>
      </c>
      <c r="C56" s="187">
        <v>100</v>
      </c>
      <c r="D56" s="188">
        <f t="shared" ref="D56:S56" si="18">IF($C55=0,0%,(D55/$C55*100))</f>
        <v>29.142857142857142</v>
      </c>
      <c r="E56" s="188">
        <f t="shared" si="18"/>
        <v>66.628571428571419</v>
      </c>
      <c r="F56" s="189">
        <f t="shared" si="18"/>
        <v>4.2285714285714286</v>
      </c>
      <c r="G56" s="190">
        <f t="shared" si="18"/>
        <v>1.9428571428571426</v>
      </c>
      <c r="H56" s="191">
        <f t="shared" si="18"/>
        <v>5.7142857142857148E-2</v>
      </c>
      <c r="I56" s="192">
        <f t="shared" si="18"/>
        <v>0.2857142857142857</v>
      </c>
      <c r="J56" s="192">
        <f t="shared" si="18"/>
        <v>0.45714285714285718</v>
      </c>
      <c r="K56" s="192">
        <f t="shared" si="18"/>
        <v>0</v>
      </c>
      <c r="L56" s="192">
        <f t="shared" si="18"/>
        <v>5.7142857142857148E-2</v>
      </c>
      <c r="M56" s="192">
        <f t="shared" si="18"/>
        <v>0.17142857142857143</v>
      </c>
      <c r="N56" s="192">
        <f t="shared" si="18"/>
        <v>0.1142857142857143</v>
      </c>
      <c r="O56" s="192">
        <f t="shared" si="18"/>
        <v>0.1142857142857143</v>
      </c>
      <c r="P56" s="192">
        <f t="shared" si="18"/>
        <v>0</v>
      </c>
      <c r="Q56" s="192">
        <f t="shared" si="18"/>
        <v>0.68571428571428572</v>
      </c>
      <c r="R56" s="192">
        <f t="shared" si="18"/>
        <v>0</v>
      </c>
      <c r="S56" s="193">
        <f t="shared" si="18"/>
        <v>0</v>
      </c>
    </row>
    <row r="57" spans="1:19" s="7" customFormat="1" ht="12.75" customHeight="1" x14ac:dyDescent="0.2">
      <c r="A57" s="631" t="s">
        <v>171</v>
      </c>
      <c r="B57" s="32" t="s">
        <v>31</v>
      </c>
      <c r="C57" s="24">
        <v>1065</v>
      </c>
      <c r="D57" s="24">
        <v>274</v>
      </c>
      <c r="E57" s="24">
        <v>745</v>
      </c>
      <c r="F57" s="54">
        <v>46</v>
      </c>
      <c r="G57" s="129">
        <v>20</v>
      </c>
      <c r="H57" s="23"/>
      <c r="I57" s="24">
        <v>1</v>
      </c>
      <c r="J57" s="24">
        <v>6</v>
      </c>
      <c r="K57" s="24"/>
      <c r="L57" s="24">
        <v>1</v>
      </c>
      <c r="M57" s="24">
        <v>3</v>
      </c>
      <c r="N57" s="24">
        <v>2</v>
      </c>
      <c r="O57" s="24">
        <v>2</v>
      </c>
      <c r="P57" s="24"/>
      <c r="Q57" s="24">
        <v>5</v>
      </c>
      <c r="R57" s="24"/>
      <c r="S57" s="29"/>
    </row>
    <row r="58" spans="1:19" s="7" customFormat="1" ht="12.75" customHeight="1" thickBot="1" x14ac:dyDescent="0.25">
      <c r="A58" s="632"/>
      <c r="B58" s="32" t="s">
        <v>21</v>
      </c>
      <c r="C58" s="187">
        <v>100</v>
      </c>
      <c r="D58" s="188">
        <f t="shared" ref="D58:S58" si="19">IF($C57=0,0%,(D57/$C57*100))</f>
        <v>25.727699530516436</v>
      </c>
      <c r="E58" s="188">
        <f t="shared" si="19"/>
        <v>69.953051643192481</v>
      </c>
      <c r="F58" s="189">
        <f t="shared" si="19"/>
        <v>4.31924882629108</v>
      </c>
      <c r="G58" s="190">
        <f t="shared" si="19"/>
        <v>1.8779342723004695</v>
      </c>
      <c r="H58" s="191">
        <f t="shared" si="19"/>
        <v>0</v>
      </c>
      <c r="I58" s="192">
        <f t="shared" si="19"/>
        <v>9.3896713615023469E-2</v>
      </c>
      <c r="J58" s="192">
        <f t="shared" si="19"/>
        <v>0.56338028169014087</v>
      </c>
      <c r="K58" s="192">
        <f t="shared" si="19"/>
        <v>0</v>
      </c>
      <c r="L58" s="192">
        <f t="shared" si="19"/>
        <v>9.3896713615023469E-2</v>
      </c>
      <c r="M58" s="192">
        <f t="shared" si="19"/>
        <v>0.28169014084507044</v>
      </c>
      <c r="N58" s="192">
        <f t="shared" si="19"/>
        <v>0.18779342723004694</v>
      </c>
      <c r="O58" s="192">
        <f t="shared" si="19"/>
        <v>0.18779342723004694</v>
      </c>
      <c r="P58" s="192">
        <f t="shared" si="19"/>
        <v>0</v>
      </c>
      <c r="Q58" s="192">
        <f t="shared" si="19"/>
        <v>0.46948356807511737</v>
      </c>
      <c r="R58" s="192">
        <f t="shared" si="19"/>
        <v>0</v>
      </c>
      <c r="S58" s="193">
        <f t="shared" si="19"/>
        <v>0</v>
      </c>
    </row>
    <row r="59" spans="1:19" ht="12" customHeight="1" x14ac:dyDescent="0.2">
      <c r="A59" s="633" t="s">
        <v>103</v>
      </c>
      <c r="B59" s="32" t="s">
        <v>31</v>
      </c>
      <c r="C59" s="24">
        <v>591</v>
      </c>
      <c r="D59" s="24">
        <v>123</v>
      </c>
      <c r="E59" s="24">
        <v>446</v>
      </c>
      <c r="F59" s="54">
        <v>22</v>
      </c>
      <c r="G59" s="129">
        <v>11</v>
      </c>
      <c r="H59" s="23"/>
      <c r="I59" s="24"/>
      <c r="J59" s="24">
        <v>4</v>
      </c>
      <c r="K59" s="24"/>
      <c r="L59" s="24">
        <v>1</v>
      </c>
      <c r="M59" s="24">
        <v>1</v>
      </c>
      <c r="N59" s="24">
        <v>1</v>
      </c>
      <c r="O59" s="24">
        <v>1</v>
      </c>
      <c r="P59" s="24"/>
      <c r="Q59" s="24">
        <v>3</v>
      </c>
      <c r="R59" s="24"/>
      <c r="S59" s="29"/>
    </row>
    <row r="60" spans="1:19" ht="12.75" customHeight="1" thickBot="1" x14ac:dyDescent="0.25">
      <c r="A60" s="634"/>
      <c r="B60" s="32" t="s">
        <v>21</v>
      </c>
      <c r="C60" s="187">
        <v>100</v>
      </c>
      <c r="D60" s="188">
        <f t="shared" ref="D60:S60" si="20">IF($C59=0,0%,(D59/$C59*100))</f>
        <v>20.812182741116754</v>
      </c>
      <c r="E60" s="188">
        <f t="shared" si="20"/>
        <v>75.465313028764797</v>
      </c>
      <c r="F60" s="189">
        <f t="shared" si="20"/>
        <v>3.7225042301184432</v>
      </c>
      <c r="G60" s="190">
        <f t="shared" si="20"/>
        <v>1.8612521150592216</v>
      </c>
      <c r="H60" s="191">
        <f t="shared" si="20"/>
        <v>0</v>
      </c>
      <c r="I60" s="192">
        <f t="shared" si="20"/>
        <v>0</v>
      </c>
      <c r="J60" s="192">
        <f t="shared" si="20"/>
        <v>0.67681895093062605</v>
      </c>
      <c r="K60" s="192">
        <f t="shared" si="20"/>
        <v>0</v>
      </c>
      <c r="L60" s="192">
        <f t="shared" si="20"/>
        <v>0.16920473773265651</v>
      </c>
      <c r="M60" s="192">
        <f t="shared" si="20"/>
        <v>0.16920473773265651</v>
      </c>
      <c r="N60" s="192">
        <f t="shared" si="20"/>
        <v>0.16920473773265651</v>
      </c>
      <c r="O60" s="192">
        <f t="shared" si="20"/>
        <v>0.16920473773265651</v>
      </c>
      <c r="P60" s="192">
        <f t="shared" si="20"/>
        <v>0</v>
      </c>
      <c r="Q60" s="192">
        <f t="shared" si="20"/>
        <v>0.50761421319796951</v>
      </c>
      <c r="R60" s="192">
        <f t="shared" si="20"/>
        <v>0</v>
      </c>
      <c r="S60" s="193">
        <f t="shared" si="20"/>
        <v>0</v>
      </c>
    </row>
    <row r="61" spans="1:19" ht="12" customHeight="1" x14ac:dyDescent="0.2">
      <c r="A61" s="635" t="s">
        <v>172</v>
      </c>
      <c r="B61" s="32" t="s">
        <v>31</v>
      </c>
      <c r="C61" s="24">
        <v>42</v>
      </c>
      <c r="D61" s="24">
        <v>9</v>
      </c>
      <c r="E61" s="24">
        <v>32</v>
      </c>
      <c r="F61" s="54">
        <v>1</v>
      </c>
      <c r="G61" s="129"/>
      <c r="H61" s="23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9"/>
    </row>
    <row r="62" spans="1:19" ht="11.25" customHeight="1" thickBot="1" x14ac:dyDescent="0.25">
      <c r="A62" s="636"/>
      <c r="B62" s="32" t="s">
        <v>21</v>
      </c>
      <c r="C62" s="187">
        <v>100</v>
      </c>
      <c r="D62" s="188">
        <f t="shared" ref="D62:S62" si="21">IF($C61=0,0%,(D61/$C61*100))</f>
        <v>21.428571428571427</v>
      </c>
      <c r="E62" s="188">
        <f t="shared" si="21"/>
        <v>76.19047619047619</v>
      </c>
      <c r="F62" s="189">
        <f t="shared" si="21"/>
        <v>2.3809523809523809</v>
      </c>
      <c r="G62" s="190">
        <f t="shared" si="21"/>
        <v>0</v>
      </c>
      <c r="H62" s="191">
        <f t="shared" si="21"/>
        <v>0</v>
      </c>
      <c r="I62" s="192">
        <f t="shared" si="21"/>
        <v>0</v>
      </c>
      <c r="J62" s="192">
        <f t="shared" si="21"/>
        <v>0</v>
      </c>
      <c r="K62" s="192">
        <f t="shared" si="21"/>
        <v>0</v>
      </c>
      <c r="L62" s="192">
        <f t="shared" si="21"/>
        <v>0</v>
      </c>
      <c r="M62" s="192">
        <f t="shared" si="21"/>
        <v>0</v>
      </c>
      <c r="N62" s="192">
        <f t="shared" si="21"/>
        <v>0</v>
      </c>
      <c r="O62" s="192">
        <f t="shared" si="21"/>
        <v>0</v>
      </c>
      <c r="P62" s="192">
        <f t="shared" si="21"/>
        <v>0</v>
      </c>
      <c r="Q62" s="192">
        <f t="shared" si="21"/>
        <v>0</v>
      </c>
      <c r="R62" s="192">
        <f t="shared" si="21"/>
        <v>0</v>
      </c>
      <c r="S62" s="193">
        <f t="shared" si="21"/>
        <v>0</v>
      </c>
    </row>
    <row r="63" spans="1:19" s="8" customFormat="1" ht="27.75" customHeight="1" thickBot="1" x14ac:dyDescent="0.25">
      <c r="A63" s="666" t="s">
        <v>250</v>
      </c>
      <c r="B63" s="641"/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2"/>
    </row>
    <row r="64" spans="1:19" s="7" customFormat="1" ht="25.5" customHeight="1" x14ac:dyDescent="0.2">
      <c r="A64" s="34" t="s">
        <v>68</v>
      </c>
      <c r="B64" s="35" t="s">
        <v>31</v>
      </c>
      <c r="C64" s="36">
        <v>24</v>
      </c>
      <c r="D64" s="37"/>
      <c r="E64" s="38"/>
      <c r="F64" s="39"/>
      <c r="G64" s="40"/>
      <c r="H64" s="41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3"/>
    </row>
    <row r="65" spans="1:19" s="7" customFormat="1" ht="12.75" customHeight="1" x14ac:dyDescent="0.2">
      <c r="A65" s="612" t="s">
        <v>69</v>
      </c>
      <c r="B65" s="32" t="s">
        <v>31</v>
      </c>
      <c r="C65" s="24">
        <v>1818</v>
      </c>
      <c r="D65" s="24">
        <v>1560</v>
      </c>
      <c r="E65" s="24">
        <v>103</v>
      </c>
      <c r="F65" s="54">
        <v>155</v>
      </c>
      <c r="G65" s="129">
        <v>31</v>
      </c>
      <c r="H65" s="23"/>
      <c r="I65" s="24">
        <v>3</v>
      </c>
      <c r="J65" s="24">
        <v>8</v>
      </c>
      <c r="K65" s="24">
        <v>1</v>
      </c>
      <c r="L65" s="24"/>
      <c r="M65" s="24">
        <v>1</v>
      </c>
      <c r="N65" s="24">
        <v>5</v>
      </c>
      <c r="O65" s="24">
        <v>2</v>
      </c>
      <c r="P65" s="24"/>
      <c r="Q65" s="24">
        <v>10</v>
      </c>
      <c r="R65" s="24"/>
      <c r="S65" s="29">
        <v>1</v>
      </c>
    </row>
    <row r="66" spans="1:19" s="7" customFormat="1" ht="12.75" customHeight="1" x14ac:dyDescent="0.2">
      <c r="A66" s="664"/>
      <c r="B66" s="32" t="s">
        <v>21</v>
      </c>
      <c r="C66" s="187">
        <v>100</v>
      </c>
      <c r="D66" s="188">
        <f t="shared" ref="D66:S66" si="22">IF($C65=0,0%,(D65/$C65*100))</f>
        <v>85.808580858085804</v>
      </c>
      <c r="E66" s="188">
        <f t="shared" si="22"/>
        <v>5.6655665566556657</v>
      </c>
      <c r="F66" s="189">
        <f t="shared" si="22"/>
        <v>8.5258525852585247</v>
      </c>
      <c r="G66" s="190">
        <f t="shared" si="22"/>
        <v>1.7051705170517053</v>
      </c>
      <c r="H66" s="191">
        <f t="shared" si="22"/>
        <v>0</v>
      </c>
      <c r="I66" s="192">
        <f t="shared" si="22"/>
        <v>0.16501650165016502</v>
      </c>
      <c r="J66" s="192">
        <f t="shared" si="22"/>
        <v>0.44004400440044</v>
      </c>
      <c r="K66" s="192">
        <f t="shared" si="22"/>
        <v>5.5005500550055E-2</v>
      </c>
      <c r="L66" s="192">
        <f t="shared" si="22"/>
        <v>0</v>
      </c>
      <c r="M66" s="192">
        <f t="shared" si="22"/>
        <v>5.5005500550055E-2</v>
      </c>
      <c r="N66" s="192">
        <f t="shared" si="22"/>
        <v>0.27502750275027504</v>
      </c>
      <c r="O66" s="192">
        <f t="shared" si="22"/>
        <v>0.11001100110011</v>
      </c>
      <c r="P66" s="192">
        <f t="shared" si="22"/>
        <v>0</v>
      </c>
      <c r="Q66" s="192">
        <f t="shared" si="22"/>
        <v>0.55005500550055009</v>
      </c>
      <c r="R66" s="192">
        <f t="shared" si="22"/>
        <v>0</v>
      </c>
      <c r="S66" s="193">
        <f t="shared" si="22"/>
        <v>5.5005500550055E-2</v>
      </c>
    </row>
    <row r="67" spans="1:19" s="7" customFormat="1" ht="14.25" customHeight="1" x14ac:dyDescent="0.2">
      <c r="A67" s="612" t="s">
        <v>70</v>
      </c>
      <c r="B67" s="32" t="s">
        <v>31</v>
      </c>
      <c r="C67" s="24">
        <v>45</v>
      </c>
      <c r="D67" s="24">
        <v>39</v>
      </c>
      <c r="E67" s="24">
        <v>3</v>
      </c>
      <c r="F67" s="54">
        <v>3</v>
      </c>
      <c r="G67" s="129">
        <v>1</v>
      </c>
      <c r="H67" s="23"/>
      <c r="I67" s="24"/>
      <c r="J67" s="24">
        <v>1</v>
      </c>
      <c r="K67" s="24"/>
      <c r="L67" s="24"/>
      <c r="M67" s="24"/>
      <c r="N67" s="24"/>
      <c r="O67" s="24"/>
      <c r="P67" s="24"/>
      <c r="Q67" s="24"/>
      <c r="R67" s="24"/>
      <c r="S67" s="29"/>
    </row>
    <row r="68" spans="1:19" s="7" customFormat="1" ht="14.25" customHeight="1" x14ac:dyDescent="0.2">
      <c r="A68" s="667"/>
      <c r="B68" s="32" t="s">
        <v>21</v>
      </c>
      <c r="C68" s="187">
        <v>100</v>
      </c>
      <c r="D68" s="188">
        <f t="shared" ref="D68:S68" si="23">IF($C67=0,0%,(D67/$C67*100))</f>
        <v>86.666666666666671</v>
      </c>
      <c r="E68" s="188">
        <f t="shared" si="23"/>
        <v>6.666666666666667</v>
      </c>
      <c r="F68" s="189">
        <f t="shared" si="23"/>
        <v>6.666666666666667</v>
      </c>
      <c r="G68" s="190">
        <f t="shared" si="23"/>
        <v>2.2222222222222223</v>
      </c>
      <c r="H68" s="191">
        <f t="shared" si="23"/>
        <v>0</v>
      </c>
      <c r="I68" s="192">
        <f t="shared" si="23"/>
        <v>0</v>
      </c>
      <c r="J68" s="192">
        <f t="shared" si="23"/>
        <v>2.2222222222222223</v>
      </c>
      <c r="K68" s="192">
        <f t="shared" si="23"/>
        <v>0</v>
      </c>
      <c r="L68" s="192">
        <f t="shared" si="23"/>
        <v>0</v>
      </c>
      <c r="M68" s="192">
        <f t="shared" si="23"/>
        <v>0</v>
      </c>
      <c r="N68" s="192">
        <f t="shared" si="23"/>
        <v>0</v>
      </c>
      <c r="O68" s="192">
        <f t="shared" si="23"/>
        <v>0</v>
      </c>
      <c r="P68" s="192">
        <f t="shared" si="23"/>
        <v>0</v>
      </c>
      <c r="Q68" s="192">
        <f t="shared" si="23"/>
        <v>0</v>
      </c>
      <c r="R68" s="192">
        <f t="shared" si="23"/>
        <v>0</v>
      </c>
      <c r="S68" s="193">
        <f t="shared" si="23"/>
        <v>0</v>
      </c>
    </row>
    <row r="69" spans="1:19" s="7" customFormat="1" ht="14.25" customHeight="1" x14ac:dyDescent="0.2">
      <c r="A69" s="612" t="s">
        <v>71</v>
      </c>
      <c r="B69" s="32" t="s">
        <v>31</v>
      </c>
      <c r="C69" s="24">
        <v>24</v>
      </c>
      <c r="D69" s="24">
        <v>19</v>
      </c>
      <c r="E69" s="24">
        <v>2</v>
      </c>
      <c r="F69" s="54">
        <v>3</v>
      </c>
      <c r="G69" s="129">
        <v>1</v>
      </c>
      <c r="H69" s="23"/>
      <c r="I69" s="24"/>
      <c r="J69" s="24">
        <v>1</v>
      </c>
      <c r="K69" s="24"/>
      <c r="L69" s="24"/>
      <c r="M69" s="24"/>
      <c r="N69" s="24"/>
      <c r="O69" s="24"/>
      <c r="P69" s="24"/>
      <c r="Q69" s="24"/>
      <c r="R69" s="24"/>
      <c r="S69" s="29"/>
    </row>
    <row r="70" spans="1:19" s="7" customFormat="1" ht="15.75" customHeight="1" thickBot="1" x14ac:dyDescent="0.25">
      <c r="A70" s="665"/>
      <c r="B70" s="48" t="s">
        <v>21</v>
      </c>
      <c r="C70" s="201">
        <v>100</v>
      </c>
      <c r="D70" s="202">
        <f t="shared" ref="D70:S70" si="24">IF($C69=0,0%,(D69/$C69*100))</f>
        <v>79.166666666666657</v>
      </c>
      <c r="E70" s="202">
        <f t="shared" si="24"/>
        <v>8.3333333333333321</v>
      </c>
      <c r="F70" s="203">
        <f t="shared" si="24"/>
        <v>12.5</v>
      </c>
      <c r="G70" s="204">
        <f t="shared" si="24"/>
        <v>4.1666666666666661</v>
      </c>
      <c r="H70" s="205">
        <f t="shared" si="24"/>
        <v>0</v>
      </c>
      <c r="I70" s="206">
        <f t="shared" si="24"/>
        <v>0</v>
      </c>
      <c r="J70" s="206">
        <f t="shared" si="24"/>
        <v>4.1666666666666661</v>
      </c>
      <c r="K70" s="206">
        <f t="shared" si="24"/>
        <v>0</v>
      </c>
      <c r="L70" s="206">
        <f t="shared" si="24"/>
        <v>0</v>
      </c>
      <c r="M70" s="206">
        <f t="shared" si="24"/>
        <v>0</v>
      </c>
      <c r="N70" s="206">
        <f t="shared" si="24"/>
        <v>0</v>
      </c>
      <c r="O70" s="206">
        <f t="shared" si="24"/>
        <v>0</v>
      </c>
      <c r="P70" s="206">
        <f t="shared" si="24"/>
        <v>0</v>
      </c>
      <c r="Q70" s="206">
        <f t="shared" si="24"/>
        <v>0</v>
      </c>
      <c r="R70" s="206">
        <f t="shared" si="24"/>
        <v>0</v>
      </c>
      <c r="S70" s="207">
        <f t="shared" si="24"/>
        <v>0</v>
      </c>
    </row>
    <row r="71" spans="1:19" s="7" customFormat="1" ht="13.5" customHeight="1" thickTop="1" x14ac:dyDescent="0.2">
      <c r="A71" s="661" t="s">
        <v>78</v>
      </c>
      <c r="B71" s="225" t="s">
        <v>31</v>
      </c>
      <c r="C71" s="171">
        <v>360</v>
      </c>
      <c r="D71" s="171">
        <v>317</v>
      </c>
      <c r="E71" s="171">
        <v>16</v>
      </c>
      <c r="F71" s="172">
        <v>27</v>
      </c>
      <c r="G71" s="173">
        <v>4</v>
      </c>
      <c r="H71" s="174"/>
      <c r="I71" s="171"/>
      <c r="J71" s="171">
        <v>1</v>
      </c>
      <c r="K71" s="171"/>
      <c r="L71" s="171">
        <v>1</v>
      </c>
      <c r="M71" s="171"/>
      <c r="N71" s="171"/>
      <c r="O71" s="171"/>
      <c r="P71" s="171"/>
      <c r="Q71" s="171">
        <v>2</v>
      </c>
      <c r="R71" s="171"/>
      <c r="S71" s="175"/>
    </row>
    <row r="72" spans="1:19" s="7" customFormat="1" ht="13.5" customHeight="1" thickBot="1" x14ac:dyDescent="0.25">
      <c r="A72" s="662"/>
      <c r="B72" s="33" t="s">
        <v>21</v>
      </c>
      <c r="C72" s="218">
        <v>100</v>
      </c>
      <c r="D72" s="219">
        <f t="shared" ref="D72:S72" si="25">IF($C71=0,0%,(D71/$C71*100))</f>
        <v>88.055555555555557</v>
      </c>
      <c r="E72" s="219">
        <f t="shared" si="25"/>
        <v>4.4444444444444446</v>
      </c>
      <c r="F72" s="220">
        <f t="shared" si="25"/>
        <v>7.5</v>
      </c>
      <c r="G72" s="221">
        <f t="shared" si="25"/>
        <v>1.1111111111111112</v>
      </c>
      <c r="H72" s="222">
        <f t="shared" si="25"/>
        <v>0</v>
      </c>
      <c r="I72" s="223">
        <f t="shared" si="25"/>
        <v>0</v>
      </c>
      <c r="J72" s="223">
        <f t="shared" si="25"/>
        <v>0.27777777777777779</v>
      </c>
      <c r="K72" s="223">
        <f t="shared" si="25"/>
        <v>0</v>
      </c>
      <c r="L72" s="223">
        <f t="shared" si="25"/>
        <v>0.27777777777777779</v>
      </c>
      <c r="M72" s="223">
        <f t="shared" si="25"/>
        <v>0</v>
      </c>
      <c r="N72" s="223">
        <f t="shared" si="25"/>
        <v>0</v>
      </c>
      <c r="O72" s="223">
        <f t="shared" si="25"/>
        <v>0</v>
      </c>
      <c r="P72" s="223">
        <f t="shared" si="25"/>
        <v>0</v>
      </c>
      <c r="Q72" s="223">
        <f t="shared" si="25"/>
        <v>0.55555555555555558</v>
      </c>
      <c r="R72" s="223">
        <f t="shared" si="25"/>
        <v>0</v>
      </c>
      <c r="S72" s="224">
        <f t="shared" si="25"/>
        <v>0</v>
      </c>
    </row>
    <row r="73" spans="1:19" s="7" customFormat="1" ht="13.5" customHeight="1" x14ac:dyDescent="0.2">
      <c r="A73" s="663" t="s">
        <v>246</v>
      </c>
      <c r="B73" s="31" t="s">
        <v>31</v>
      </c>
      <c r="C73" s="24">
        <v>7</v>
      </c>
      <c r="D73" s="24">
        <v>5</v>
      </c>
      <c r="E73" s="24">
        <v>1</v>
      </c>
      <c r="F73" s="54">
        <v>1</v>
      </c>
      <c r="G73" s="94"/>
      <c r="H73" s="169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7"/>
    </row>
    <row r="74" spans="1:19" s="7" customFormat="1" ht="13.5" customHeight="1" x14ac:dyDescent="0.2">
      <c r="A74" s="664"/>
      <c r="B74" s="32" t="s">
        <v>21</v>
      </c>
      <c r="C74" s="187">
        <v>100</v>
      </c>
      <c r="D74" s="188">
        <f t="shared" ref="D74:S74" si="26">IF($C73=0,0%,(D73/$C73*100))</f>
        <v>71.428571428571431</v>
      </c>
      <c r="E74" s="188">
        <f t="shared" si="26"/>
        <v>14.285714285714285</v>
      </c>
      <c r="F74" s="189">
        <f t="shared" si="26"/>
        <v>14.285714285714285</v>
      </c>
      <c r="G74" s="190">
        <f t="shared" si="26"/>
        <v>0</v>
      </c>
      <c r="H74" s="191">
        <f t="shared" si="26"/>
        <v>0</v>
      </c>
      <c r="I74" s="192">
        <f t="shared" si="26"/>
        <v>0</v>
      </c>
      <c r="J74" s="192">
        <f t="shared" si="26"/>
        <v>0</v>
      </c>
      <c r="K74" s="192">
        <f t="shared" si="26"/>
        <v>0</v>
      </c>
      <c r="L74" s="192">
        <f t="shared" si="26"/>
        <v>0</v>
      </c>
      <c r="M74" s="192">
        <f t="shared" si="26"/>
        <v>0</v>
      </c>
      <c r="N74" s="192">
        <f t="shared" si="26"/>
        <v>0</v>
      </c>
      <c r="O74" s="192">
        <f t="shared" si="26"/>
        <v>0</v>
      </c>
      <c r="P74" s="192">
        <f t="shared" si="26"/>
        <v>0</v>
      </c>
      <c r="Q74" s="192">
        <f t="shared" si="26"/>
        <v>0</v>
      </c>
      <c r="R74" s="192">
        <f t="shared" si="26"/>
        <v>0</v>
      </c>
      <c r="S74" s="193">
        <f t="shared" si="26"/>
        <v>0</v>
      </c>
    </row>
    <row r="75" spans="1:19" s="7" customFormat="1" ht="13.5" customHeight="1" x14ac:dyDescent="0.2">
      <c r="A75" s="668" t="s">
        <v>199</v>
      </c>
      <c r="B75" s="32" t="s">
        <v>31</v>
      </c>
      <c r="C75" s="24">
        <v>305</v>
      </c>
      <c r="D75" s="24">
        <v>269</v>
      </c>
      <c r="E75" s="24">
        <v>12</v>
      </c>
      <c r="F75" s="54">
        <v>24</v>
      </c>
      <c r="G75" s="129">
        <v>4</v>
      </c>
      <c r="H75" s="23"/>
      <c r="I75" s="24"/>
      <c r="J75" s="24">
        <v>1</v>
      </c>
      <c r="K75" s="24"/>
      <c r="L75" s="24">
        <v>1</v>
      </c>
      <c r="M75" s="24"/>
      <c r="N75" s="24"/>
      <c r="O75" s="24"/>
      <c r="P75" s="24"/>
      <c r="Q75" s="24">
        <v>2</v>
      </c>
      <c r="R75" s="24"/>
      <c r="S75" s="29"/>
    </row>
    <row r="76" spans="1:19" s="7" customFormat="1" ht="13.5" customHeight="1" x14ac:dyDescent="0.2">
      <c r="A76" s="669"/>
      <c r="B76" s="32" t="s">
        <v>21</v>
      </c>
      <c r="C76" s="187">
        <v>100</v>
      </c>
      <c r="D76" s="188">
        <f t="shared" ref="D76:S76" si="27">IF($C75=0,0%,(D75/$C75*100))</f>
        <v>88.196721311475414</v>
      </c>
      <c r="E76" s="188">
        <f t="shared" si="27"/>
        <v>3.9344262295081971</v>
      </c>
      <c r="F76" s="189">
        <f t="shared" si="27"/>
        <v>7.8688524590163942</v>
      </c>
      <c r="G76" s="190">
        <f t="shared" si="27"/>
        <v>1.3114754098360655</v>
      </c>
      <c r="H76" s="191">
        <f t="shared" si="27"/>
        <v>0</v>
      </c>
      <c r="I76" s="192">
        <f t="shared" si="27"/>
        <v>0</v>
      </c>
      <c r="J76" s="192">
        <f t="shared" si="27"/>
        <v>0.32786885245901637</v>
      </c>
      <c r="K76" s="192">
        <f t="shared" si="27"/>
        <v>0</v>
      </c>
      <c r="L76" s="192">
        <f t="shared" si="27"/>
        <v>0.32786885245901637</v>
      </c>
      <c r="M76" s="192">
        <f t="shared" si="27"/>
        <v>0</v>
      </c>
      <c r="N76" s="192">
        <f t="shared" si="27"/>
        <v>0</v>
      </c>
      <c r="O76" s="192">
        <f t="shared" si="27"/>
        <v>0</v>
      </c>
      <c r="P76" s="192">
        <f t="shared" si="27"/>
        <v>0</v>
      </c>
      <c r="Q76" s="192">
        <f t="shared" si="27"/>
        <v>0.65573770491803274</v>
      </c>
      <c r="R76" s="192">
        <f t="shared" si="27"/>
        <v>0</v>
      </c>
      <c r="S76" s="193">
        <f t="shared" si="27"/>
        <v>0</v>
      </c>
    </row>
    <row r="77" spans="1:19" s="7" customFormat="1" ht="13.5" customHeight="1" x14ac:dyDescent="0.2">
      <c r="A77" s="668" t="s">
        <v>200</v>
      </c>
      <c r="B77" s="32" t="s">
        <v>31</v>
      </c>
      <c r="C77" s="24">
        <v>38</v>
      </c>
      <c r="D77" s="24">
        <v>34</v>
      </c>
      <c r="E77" s="24">
        <v>2</v>
      </c>
      <c r="F77" s="54">
        <v>2</v>
      </c>
      <c r="G77" s="129"/>
      <c r="H77" s="23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9"/>
    </row>
    <row r="78" spans="1:19" s="7" customFormat="1" ht="13.5" customHeight="1" x14ac:dyDescent="0.2">
      <c r="A78" s="669"/>
      <c r="B78" s="32" t="s">
        <v>21</v>
      </c>
      <c r="C78" s="187">
        <v>100</v>
      </c>
      <c r="D78" s="188">
        <f t="shared" ref="D78:S78" si="28">IF($C77=0,0%,(D77/$C77*100))</f>
        <v>89.473684210526315</v>
      </c>
      <c r="E78" s="188">
        <f t="shared" si="28"/>
        <v>5.2631578947368416</v>
      </c>
      <c r="F78" s="189">
        <f t="shared" si="28"/>
        <v>5.2631578947368416</v>
      </c>
      <c r="G78" s="190">
        <f t="shared" si="28"/>
        <v>0</v>
      </c>
      <c r="H78" s="191">
        <f t="shared" si="28"/>
        <v>0</v>
      </c>
      <c r="I78" s="192">
        <f t="shared" si="28"/>
        <v>0</v>
      </c>
      <c r="J78" s="192">
        <f t="shared" si="28"/>
        <v>0</v>
      </c>
      <c r="K78" s="192">
        <f t="shared" si="28"/>
        <v>0</v>
      </c>
      <c r="L78" s="192">
        <f t="shared" si="28"/>
        <v>0</v>
      </c>
      <c r="M78" s="192">
        <f t="shared" si="28"/>
        <v>0</v>
      </c>
      <c r="N78" s="192">
        <f t="shared" si="28"/>
        <v>0</v>
      </c>
      <c r="O78" s="192">
        <f t="shared" si="28"/>
        <v>0</v>
      </c>
      <c r="P78" s="192">
        <f t="shared" si="28"/>
        <v>0</v>
      </c>
      <c r="Q78" s="192">
        <f t="shared" si="28"/>
        <v>0</v>
      </c>
      <c r="R78" s="192">
        <f t="shared" si="28"/>
        <v>0</v>
      </c>
      <c r="S78" s="193">
        <f t="shared" si="28"/>
        <v>0</v>
      </c>
    </row>
    <row r="79" spans="1:19" s="7" customFormat="1" ht="13.5" customHeight="1" x14ac:dyDescent="0.2">
      <c r="A79" s="668" t="s">
        <v>201</v>
      </c>
      <c r="B79" s="32" t="s">
        <v>31</v>
      </c>
      <c r="C79" s="24">
        <v>5</v>
      </c>
      <c r="D79" s="24">
        <v>5</v>
      </c>
      <c r="E79" s="24"/>
      <c r="F79" s="54"/>
      <c r="G79" s="129"/>
      <c r="H79" s="23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9"/>
    </row>
    <row r="80" spans="1:19" s="7" customFormat="1" ht="13.5" customHeight="1" x14ac:dyDescent="0.2">
      <c r="A80" s="669"/>
      <c r="B80" s="32" t="s">
        <v>21</v>
      </c>
      <c r="C80" s="187">
        <v>100</v>
      </c>
      <c r="D80" s="188">
        <f t="shared" ref="D80:S80" si="29">IF($C79=0,0%,(D79/$C79*100))</f>
        <v>100</v>
      </c>
      <c r="E80" s="188">
        <f t="shared" si="29"/>
        <v>0</v>
      </c>
      <c r="F80" s="189">
        <f t="shared" si="29"/>
        <v>0</v>
      </c>
      <c r="G80" s="190">
        <f t="shared" si="29"/>
        <v>0</v>
      </c>
      <c r="H80" s="191">
        <f t="shared" si="29"/>
        <v>0</v>
      </c>
      <c r="I80" s="192">
        <f t="shared" si="29"/>
        <v>0</v>
      </c>
      <c r="J80" s="192">
        <f t="shared" si="29"/>
        <v>0</v>
      </c>
      <c r="K80" s="192">
        <f t="shared" si="29"/>
        <v>0</v>
      </c>
      <c r="L80" s="192">
        <f t="shared" si="29"/>
        <v>0</v>
      </c>
      <c r="M80" s="192">
        <f t="shared" si="29"/>
        <v>0</v>
      </c>
      <c r="N80" s="192">
        <f t="shared" si="29"/>
        <v>0</v>
      </c>
      <c r="O80" s="192">
        <f t="shared" si="29"/>
        <v>0</v>
      </c>
      <c r="P80" s="192">
        <f t="shared" si="29"/>
        <v>0</v>
      </c>
      <c r="Q80" s="192">
        <f t="shared" si="29"/>
        <v>0</v>
      </c>
      <c r="R80" s="192">
        <f t="shared" si="29"/>
        <v>0</v>
      </c>
      <c r="S80" s="193">
        <f t="shared" si="29"/>
        <v>0</v>
      </c>
    </row>
    <row r="81" spans="1:19" s="7" customFormat="1" ht="13.5" customHeight="1" x14ac:dyDescent="0.2">
      <c r="A81" s="612" t="s">
        <v>247</v>
      </c>
      <c r="B81" s="32" t="s">
        <v>31</v>
      </c>
      <c r="C81" s="24">
        <v>5</v>
      </c>
      <c r="D81" s="24">
        <v>4</v>
      </c>
      <c r="E81" s="24">
        <v>1</v>
      </c>
      <c r="F81" s="54"/>
      <c r="G81" s="129"/>
      <c r="H81" s="23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9"/>
    </row>
    <row r="82" spans="1:19" s="7" customFormat="1" ht="13.5" customHeight="1" thickBot="1" x14ac:dyDescent="0.25">
      <c r="A82" s="664"/>
      <c r="B82" s="32" t="s">
        <v>21</v>
      </c>
      <c r="C82" s="187">
        <v>100</v>
      </c>
      <c r="D82" s="188">
        <f t="shared" ref="D82:S82" si="30">IF($C81=0,0%,(D81/$C81*100))</f>
        <v>80</v>
      </c>
      <c r="E82" s="188">
        <f t="shared" si="30"/>
        <v>20</v>
      </c>
      <c r="F82" s="189">
        <f t="shared" si="30"/>
        <v>0</v>
      </c>
      <c r="G82" s="190">
        <f t="shared" si="30"/>
        <v>0</v>
      </c>
      <c r="H82" s="191">
        <f t="shared" si="30"/>
        <v>0</v>
      </c>
      <c r="I82" s="192">
        <f t="shared" si="30"/>
        <v>0</v>
      </c>
      <c r="J82" s="192">
        <f t="shared" si="30"/>
        <v>0</v>
      </c>
      <c r="K82" s="192">
        <f t="shared" si="30"/>
        <v>0</v>
      </c>
      <c r="L82" s="192">
        <f t="shared" si="30"/>
        <v>0</v>
      </c>
      <c r="M82" s="192">
        <f t="shared" si="30"/>
        <v>0</v>
      </c>
      <c r="N82" s="192">
        <f t="shared" si="30"/>
        <v>0</v>
      </c>
      <c r="O82" s="192">
        <f t="shared" si="30"/>
        <v>0</v>
      </c>
      <c r="P82" s="192">
        <f t="shared" si="30"/>
        <v>0</v>
      </c>
      <c r="Q82" s="192">
        <f t="shared" si="30"/>
        <v>0</v>
      </c>
      <c r="R82" s="192">
        <f t="shared" si="30"/>
        <v>0</v>
      </c>
      <c r="S82" s="193">
        <f t="shared" si="30"/>
        <v>0</v>
      </c>
    </row>
    <row r="83" spans="1:19" s="8" customFormat="1" ht="27" customHeight="1" thickBot="1" x14ac:dyDescent="0.25">
      <c r="A83" s="651" t="s">
        <v>174</v>
      </c>
      <c r="B83" s="641"/>
      <c r="C83" s="641"/>
      <c r="D83" s="641"/>
      <c r="E83" s="641"/>
      <c r="F83" s="641"/>
      <c r="G83" s="641"/>
      <c r="H83" s="641"/>
      <c r="I83" s="641"/>
      <c r="J83" s="641"/>
      <c r="K83" s="641"/>
      <c r="L83" s="641"/>
      <c r="M83" s="641"/>
      <c r="N83" s="641"/>
      <c r="O83" s="641"/>
      <c r="P83" s="641"/>
      <c r="Q83" s="641"/>
      <c r="R83" s="641"/>
      <c r="S83" s="642"/>
    </row>
    <row r="84" spans="1:19" s="95" customFormat="1" ht="31.5" customHeight="1" thickBot="1" x14ac:dyDescent="0.25">
      <c r="A84" s="410" t="s">
        <v>29</v>
      </c>
      <c r="B84" s="69" t="s">
        <v>20</v>
      </c>
      <c r="C84" s="70">
        <v>52</v>
      </c>
      <c r="D84" s="87" t="s">
        <v>30</v>
      </c>
      <c r="E84" s="88" t="s">
        <v>30</v>
      </c>
      <c r="F84" s="89" t="s">
        <v>30</v>
      </c>
      <c r="G84" s="90" t="s">
        <v>30</v>
      </c>
      <c r="H84" s="87" t="s">
        <v>30</v>
      </c>
      <c r="I84" s="88" t="s">
        <v>30</v>
      </c>
      <c r="J84" s="88" t="s">
        <v>30</v>
      </c>
      <c r="K84" s="88" t="s">
        <v>30</v>
      </c>
      <c r="L84" s="88" t="s">
        <v>30</v>
      </c>
      <c r="M84" s="88" t="s">
        <v>30</v>
      </c>
      <c r="N84" s="88" t="s">
        <v>30</v>
      </c>
      <c r="O84" s="88" t="s">
        <v>30</v>
      </c>
      <c r="P84" s="88" t="s">
        <v>30</v>
      </c>
      <c r="Q84" s="88" t="s">
        <v>30</v>
      </c>
      <c r="R84" s="88" t="s">
        <v>30</v>
      </c>
      <c r="S84" s="91" t="s">
        <v>30</v>
      </c>
    </row>
    <row r="85" spans="1:19" s="1" customFormat="1" ht="31.5" customHeight="1" x14ac:dyDescent="0.2">
      <c r="A85" s="631" t="s">
        <v>170</v>
      </c>
      <c r="B85" s="375" t="s">
        <v>31</v>
      </c>
      <c r="C85" s="377">
        <v>993</v>
      </c>
      <c r="D85" s="377">
        <v>222</v>
      </c>
      <c r="E85" s="378">
        <v>716</v>
      </c>
      <c r="F85" s="377">
        <v>55</v>
      </c>
      <c r="G85" s="377">
        <v>23</v>
      </c>
      <c r="H85" s="377">
        <v>3</v>
      </c>
      <c r="I85" s="377">
        <v>4</v>
      </c>
      <c r="J85" s="377">
        <v>3</v>
      </c>
      <c r="K85" s="377"/>
      <c r="L85" s="377">
        <v>1</v>
      </c>
      <c r="M85" s="377"/>
      <c r="N85" s="377">
        <v>1</v>
      </c>
      <c r="O85" s="377">
        <v>1</v>
      </c>
      <c r="P85" s="377"/>
      <c r="Q85" s="377">
        <v>9</v>
      </c>
      <c r="R85" s="377"/>
      <c r="S85" s="378">
        <v>1</v>
      </c>
    </row>
    <row r="86" spans="1:19" ht="27.75" customHeight="1" thickBot="1" x14ac:dyDescent="0.25">
      <c r="A86" s="632"/>
      <c r="B86" s="381" t="s">
        <v>21</v>
      </c>
      <c r="C86" s="372">
        <v>100</v>
      </c>
      <c r="D86" s="372">
        <f t="shared" ref="D86:S86" si="31">IF($C85=0,0%,(D85/$C85*100))</f>
        <v>22.356495468277945</v>
      </c>
      <c r="E86" s="373">
        <f t="shared" si="31"/>
        <v>72.104733131923453</v>
      </c>
      <c r="F86" s="372">
        <f t="shared" si="31"/>
        <v>5.5387713997985903</v>
      </c>
      <c r="G86" s="372">
        <f t="shared" si="31"/>
        <v>2.3162134944612287</v>
      </c>
      <c r="H86" s="372">
        <f t="shared" si="31"/>
        <v>0.30211480362537763</v>
      </c>
      <c r="I86" s="372">
        <f t="shared" si="31"/>
        <v>0.4028197381671702</v>
      </c>
      <c r="J86" s="372">
        <f t="shared" si="31"/>
        <v>0.30211480362537763</v>
      </c>
      <c r="K86" s="372">
        <f t="shared" si="31"/>
        <v>0</v>
      </c>
      <c r="L86" s="372">
        <f t="shared" si="31"/>
        <v>0.10070493454179255</v>
      </c>
      <c r="M86" s="372">
        <f t="shared" si="31"/>
        <v>0</v>
      </c>
      <c r="N86" s="372">
        <f t="shared" si="31"/>
        <v>0.10070493454179255</v>
      </c>
      <c r="O86" s="372">
        <f t="shared" si="31"/>
        <v>0.10070493454179255</v>
      </c>
      <c r="P86" s="372">
        <f t="shared" si="31"/>
        <v>0</v>
      </c>
      <c r="Q86" s="372">
        <f t="shared" si="31"/>
        <v>0.90634441087613304</v>
      </c>
      <c r="R86" s="372">
        <f t="shared" si="31"/>
        <v>0</v>
      </c>
      <c r="S86" s="373">
        <f t="shared" si="31"/>
        <v>0.10070493454179255</v>
      </c>
    </row>
    <row r="87" spans="1:19" s="7" customFormat="1" ht="12.75" customHeight="1" x14ac:dyDescent="0.2">
      <c r="A87" s="631" t="s">
        <v>171</v>
      </c>
      <c r="B87" s="388" t="s">
        <v>31</v>
      </c>
      <c r="C87" s="383">
        <v>363</v>
      </c>
      <c r="D87" s="383">
        <v>62</v>
      </c>
      <c r="E87" s="383">
        <v>277</v>
      </c>
      <c r="F87" s="384">
        <v>24</v>
      </c>
      <c r="G87" s="385">
        <v>7</v>
      </c>
      <c r="H87" s="386">
        <v>1</v>
      </c>
      <c r="I87" s="383">
        <v>1</v>
      </c>
      <c r="J87" s="383">
        <v>1</v>
      </c>
      <c r="K87" s="383"/>
      <c r="L87" s="383">
        <v>1</v>
      </c>
      <c r="M87" s="383"/>
      <c r="N87" s="383"/>
      <c r="O87" s="383">
        <v>1</v>
      </c>
      <c r="P87" s="383"/>
      <c r="Q87" s="383">
        <v>2</v>
      </c>
      <c r="R87" s="383"/>
      <c r="S87" s="387"/>
    </row>
    <row r="88" spans="1:19" s="7" customFormat="1" ht="12.75" customHeight="1" thickBot="1" x14ac:dyDescent="0.25">
      <c r="A88" s="632"/>
      <c r="B88" s="32" t="s">
        <v>21</v>
      </c>
      <c r="C88" s="187">
        <v>100</v>
      </c>
      <c r="D88" s="188">
        <f t="shared" ref="D88:S88" si="32">IF($C87=0,0%,(D87/$C87*100))</f>
        <v>17.079889807162534</v>
      </c>
      <c r="E88" s="188">
        <f t="shared" si="32"/>
        <v>76.308539944903586</v>
      </c>
      <c r="F88" s="189">
        <f t="shared" si="32"/>
        <v>6.6115702479338845</v>
      </c>
      <c r="G88" s="190">
        <f t="shared" si="32"/>
        <v>1.9283746556473829</v>
      </c>
      <c r="H88" s="191">
        <f t="shared" si="32"/>
        <v>0.27548209366391185</v>
      </c>
      <c r="I88" s="192">
        <f t="shared" si="32"/>
        <v>0.27548209366391185</v>
      </c>
      <c r="J88" s="192">
        <f t="shared" si="32"/>
        <v>0.27548209366391185</v>
      </c>
      <c r="K88" s="192">
        <f t="shared" si="32"/>
        <v>0</v>
      </c>
      <c r="L88" s="192">
        <f t="shared" si="32"/>
        <v>0.27548209366391185</v>
      </c>
      <c r="M88" s="192">
        <f t="shared" si="32"/>
        <v>0</v>
      </c>
      <c r="N88" s="192">
        <f t="shared" si="32"/>
        <v>0</v>
      </c>
      <c r="O88" s="192">
        <f t="shared" si="32"/>
        <v>0.27548209366391185</v>
      </c>
      <c r="P88" s="192">
        <f t="shared" si="32"/>
        <v>0</v>
      </c>
      <c r="Q88" s="192">
        <f t="shared" si="32"/>
        <v>0.55096418732782371</v>
      </c>
      <c r="R88" s="192">
        <f t="shared" si="32"/>
        <v>0</v>
      </c>
      <c r="S88" s="193">
        <f t="shared" si="32"/>
        <v>0</v>
      </c>
    </row>
    <row r="89" spans="1:19" s="7" customFormat="1" ht="12.75" customHeight="1" x14ac:dyDescent="0.2">
      <c r="A89" s="633" t="s">
        <v>103</v>
      </c>
      <c r="B89" s="32" t="s">
        <v>31</v>
      </c>
      <c r="C89" s="24">
        <v>348</v>
      </c>
      <c r="D89" s="24">
        <v>56</v>
      </c>
      <c r="E89" s="24">
        <v>268</v>
      </c>
      <c r="F89" s="54">
        <v>24</v>
      </c>
      <c r="G89" s="129">
        <v>7</v>
      </c>
      <c r="H89" s="23">
        <v>1</v>
      </c>
      <c r="I89" s="24">
        <v>1</v>
      </c>
      <c r="J89" s="24">
        <v>1</v>
      </c>
      <c r="K89" s="24"/>
      <c r="L89" s="24">
        <v>1</v>
      </c>
      <c r="M89" s="24"/>
      <c r="N89" s="24"/>
      <c r="O89" s="24">
        <v>1</v>
      </c>
      <c r="P89" s="24"/>
      <c r="Q89" s="24">
        <v>2</v>
      </c>
      <c r="R89" s="24"/>
      <c r="S89" s="29"/>
    </row>
    <row r="90" spans="1:19" s="7" customFormat="1" ht="12.75" customHeight="1" thickBot="1" x14ac:dyDescent="0.25">
      <c r="A90" s="634"/>
      <c r="B90" s="32" t="s">
        <v>21</v>
      </c>
      <c r="C90" s="187">
        <v>100</v>
      </c>
      <c r="D90" s="188">
        <f t="shared" ref="D90:S90" si="33">IF($C89=0,0%,(D89/$C89*100))</f>
        <v>16.091954022988507</v>
      </c>
      <c r="E90" s="188">
        <f t="shared" si="33"/>
        <v>77.011494252873561</v>
      </c>
      <c r="F90" s="189">
        <f t="shared" si="33"/>
        <v>6.8965517241379306</v>
      </c>
      <c r="G90" s="190">
        <f t="shared" si="33"/>
        <v>2.0114942528735633</v>
      </c>
      <c r="H90" s="191">
        <f t="shared" si="33"/>
        <v>0.28735632183908044</v>
      </c>
      <c r="I90" s="192">
        <f t="shared" si="33"/>
        <v>0.28735632183908044</v>
      </c>
      <c r="J90" s="192">
        <f t="shared" si="33"/>
        <v>0.28735632183908044</v>
      </c>
      <c r="K90" s="192">
        <f t="shared" si="33"/>
        <v>0</v>
      </c>
      <c r="L90" s="192">
        <f t="shared" si="33"/>
        <v>0.28735632183908044</v>
      </c>
      <c r="M90" s="192">
        <f t="shared" si="33"/>
        <v>0</v>
      </c>
      <c r="N90" s="192">
        <f t="shared" si="33"/>
        <v>0</v>
      </c>
      <c r="O90" s="192">
        <f t="shared" si="33"/>
        <v>0.28735632183908044</v>
      </c>
      <c r="P90" s="192">
        <f t="shared" si="33"/>
        <v>0</v>
      </c>
      <c r="Q90" s="192">
        <f t="shared" si="33"/>
        <v>0.57471264367816088</v>
      </c>
      <c r="R90" s="192">
        <f t="shared" si="33"/>
        <v>0</v>
      </c>
      <c r="S90" s="193">
        <f t="shared" si="33"/>
        <v>0</v>
      </c>
    </row>
    <row r="91" spans="1:19" ht="12" customHeight="1" x14ac:dyDescent="0.2">
      <c r="A91" s="635" t="s">
        <v>172</v>
      </c>
      <c r="B91" s="32" t="s">
        <v>31</v>
      </c>
      <c r="C91" s="24">
        <v>52</v>
      </c>
      <c r="D91" s="24">
        <v>6</v>
      </c>
      <c r="E91" s="24">
        <v>44</v>
      </c>
      <c r="F91" s="54">
        <v>2</v>
      </c>
      <c r="G91" s="129"/>
      <c r="H91" s="23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9"/>
    </row>
    <row r="92" spans="1:19" ht="12.75" customHeight="1" thickBot="1" x14ac:dyDescent="0.25">
      <c r="A92" s="636"/>
      <c r="B92" s="32" t="s">
        <v>21</v>
      </c>
      <c r="C92" s="187">
        <v>100</v>
      </c>
      <c r="D92" s="188">
        <f t="shared" ref="D92:S92" si="34">IF($C91=0,0%,(D91/$C91*100))</f>
        <v>11.538461538461538</v>
      </c>
      <c r="E92" s="188">
        <f t="shared" si="34"/>
        <v>84.615384615384613</v>
      </c>
      <c r="F92" s="189">
        <f t="shared" si="34"/>
        <v>3.8461538461538463</v>
      </c>
      <c r="G92" s="190">
        <f t="shared" si="34"/>
        <v>0</v>
      </c>
      <c r="H92" s="191">
        <f t="shared" si="34"/>
        <v>0</v>
      </c>
      <c r="I92" s="192">
        <f t="shared" si="34"/>
        <v>0</v>
      </c>
      <c r="J92" s="192">
        <f t="shared" si="34"/>
        <v>0</v>
      </c>
      <c r="K92" s="192">
        <f t="shared" si="34"/>
        <v>0</v>
      </c>
      <c r="L92" s="192">
        <f t="shared" si="34"/>
        <v>0</v>
      </c>
      <c r="M92" s="192">
        <f t="shared" si="34"/>
        <v>0</v>
      </c>
      <c r="N92" s="192">
        <f t="shared" si="34"/>
        <v>0</v>
      </c>
      <c r="O92" s="192">
        <f t="shared" si="34"/>
        <v>0</v>
      </c>
      <c r="P92" s="192">
        <f t="shared" si="34"/>
        <v>0</v>
      </c>
      <c r="Q92" s="192">
        <f t="shared" si="34"/>
        <v>0</v>
      </c>
      <c r="R92" s="192">
        <f t="shared" si="34"/>
        <v>0</v>
      </c>
      <c r="S92" s="193">
        <f t="shared" si="34"/>
        <v>0</v>
      </c>
    </row>
    <row r="93" spans="1:19" s="7" customFormat="1" ht="27" customHeight="1" thickBot="1" x14ac:dyDescent="0.25">
      <c r="A93" s="651" t="s">
        <v>173</v>
      </c>
      <c r="B93" s="641"/>
      <c r="C93" s="641"/>
      <c r="D93" s="641"/>
      <c r="E93" s="641"/>
      <c r="F93" s="641"/>
      <c r="G93" s="641"/>
      <c r="H93" s="641"/>
      <c r="I93" s="641"/>
      <c r="J93" s="641"/>
      <c r="K93" s="641"/>
      <c r="L93" s="641"/>
      <c r="M93" s="641"/>
      <c r="N93" s="641"/>
      <c r="O93" s="641"/>
      <c r="P93" s="641"/>
      <c r="Q93" s="641"/>
      <c r="R93" s="641"/>
      <c r="S93" s="642"/>
    </row>
    <row r="94" spans="1:19" s="95" customFormat="1" ht="31.5" customHeight="1" thickBot="1" x14ac:dyDescent="0.25">
      <c r="A94" s="408" t="s">
        <v>29</v>
      </c>
      <c r="B94" s="69" t="s">
        <v>20</v>
      </c>
      <c r="C94" s="70">
        <v>57</v>
      </c>
      <c r="D94" s="87" t="s">
        <v>30</v>
      </c>
      <c r="E94" s="88" t="s">
        <v>30</v>
      </c>
      <c r="F94" s="89" t="s">
        <v>30</v>
      </c>
      <c r="G94" s="90" t="s">
        <v>30</v>
      </c>
      <c r="H94" s="87" t="s">
        <v>30</v>
      </c>
      <c r="I94" s="88" t="s">
        <v>30</v>
      </c>
      <c r="J94" s="88" t="s">
        <v>30</v>
      </c>
      <c r="K94" s="88" t="s">
        <v>30</v>
      </c>
      <c r="L94" s="88" t="s">
        <v>30</v>
      </c>
      <c r="M94" s="88" t="s">
        <v>30</v>
      </c>
      <c r="N94" s="88" t="s">
        <v>30</v>
      </c>
      <c r="O94" s="88" t="s">
        <v>30</v>
      </c>
      <c r="P94" s="88" t="s">
        <v>30</v>
      </c>
      <c r="Q94" s="88" t="s">
        <v>30</v>
      </c>
      <c r="R94" s="88" t="s">
        <v>30</v>
      </c>
      <c r="S94" s="91" t="s">
        <v>30</v>
      </c>
    </row>
    <row r="95" spans="1:19" ht="18" customHeight="1" x14ac:dyDescent="0.2">
      <c r="A95" s="631" t="s">
        <v>170</v>
      </c>
      <c r="B95" s="32" t="s">
        <v>31</v>
      </c>
      <c r="C95" s="24">
        <v>1707</v>
      </c>
      <c r="D95" s="24">
        <v>510</v>
      </c>
      <c r="E95" s="24">
        <v>1137</v>
      </c>
      <c r="F95" s="54">
        <v>60</v>
      </c>
      <c r="G95" s="129">
        <v>26</v>
      </c>
      <c r="H95" s="23">
        <v>3</v>
      </c>
      <c r="I95" s="24">
        <v>5</v>
      </c>
      <c r="J95" s="24">
        <v>2</v>
      </c>
      <c r="K95" s="24"/>
      <c r="L95" s="24"/>
      <c r="M95" s="24"/>
      <c r="N95" s="24"/>
      <c r="O95" s="24">
        <v>1</v>
      </c>
      <c r="P95" s="24"/>
      <c r="Q95" s="24">
        <v>14</v>
      </c>
      <c r="R95" s="24"/>
      <c r="S95" s="29">
        <v>1</v>
      </c>
    </row>
    <row r="96" spans="1:19" ht="18" customHeight="1" thickBot="1" x14ac:dyDescent="0.25">
      <c r="A96" s="632"/>
      <c r="B96" s="32" t="s">
        <v>21</v>
      </c>
      <c r="C96" s="187">
        <v>100</v>
      </c>
      <c r="D96" s="188">
        <f t="shared" ref="D96:S96" si="35">IF($C95=0,0%,(D95/$C95*100))</f>
        <v>29.876977152899826</v>
      </c>
      <c r="E96" s="188">
        <f t="shared" si="35"/>
        <v>66.608084358523726</v>
      </c>
      <c r="F96" s="189">
        <f t="shared" si="35"/>
        <v>3.5149384885764503</v>
      </c>
      <c r="G96" s="190">
        <f t="shared" si="35"/>
        <v>1.5231400117164615</v>
      </c>
      <c r="H96" s="191">
        <f t="shared" si="35"/>
        <v>0.17574692442882248</v>
      </c>
      <c r="I96" s="192">
        <f t="shared" si="35"/>
        <v>0.29291154071470415</v>
      </c>
      <c r="J96" s="192">
        <f t="shared" si="35"/>
        <v>0.11716461628588166</v>
      </c>
      <c r="K96" s="192">
        <f t="shared" si="35"/>
        <v>0</v>
      </c>
      <c r="L96" s="192">
        <f t="shared" si="35"/>
        <v>0</v>
      </c>
      <c r="M96" s="192">
        <f t="shared" si="35"/>
        <v>0</v>
      </c>
      <c r="N96" s="192">
        <f t="shared" si="35"/>
        <v>0</v>
      </c>
      <c r="O96" s="192">
        <f t="shared" si="35"/>
        <v>5.8582308142940832E-2</v>
      </c>
      <c r="P96" s="192">
        <f t="shared" si="35"/>
        <v>0</v>
      </c>
      <c r="Q96" s="192">
        <f t="shared" si="35"/>
        <v>0.82015231400117161</v>
      </c>
      <c r="R96" s="192">
        <f t="shared" si="35"/>
        <v>0</v>
      </c>
      <c r="S96" s="193">
        <f t="shared" si="35"/>
        <v>5.8582308142940832E-2</v>
      </c>
    </row>
    <row r="97" spans="1:19" ht="18" customHeight="1" x14ac:dyDescent="0.2">
      <c r="A97" s="631" t="s">
        <v>171</v>
      </c>
      <c r="B97" s="32" t="s">
        <v>31</v>
      </c>
      <c r="C97" s="24">
        <v>855</v>
      </c>
      <c r="D97" s="24">
        <v>239</v>
      </c>
      <c r="E97" s="24">
        <v>586</v>
      </c>
      <c r="F97" s="54">
        <v>30</v>
      </c>
      <c r="G97" s="129">
        <v>10</v>
      </c>
      <c r="H97" s="23"/>
      <c r="I97" s="24">
        <v>2</v>
      </c>
      <c r="J97" s="24">
        <v>1</v>
      </c>
      <c r="K97" s="24"/>
      <c r="L97" s="24"/>
      <c r="M97" s="24"/>
      <c r="N97" s="24"/>
      <c r="O97" s="24">
        <v>1</v>
      </c>
      <c r="P97" s="24"/>
      <c r="Q97" s="24">
        <v>6</v>
      </c>
      <c r="R97" s="24"/>
      <c r="S97" s="29"/>
    </row>
    <row r="98" spans="1:19" ht="18" customHeight="1" thickBot="1" x14ac:dyDescent="0.25">
      <c r="A98" s="632"/>
      <c r="B98" s="32" t="s">
        <v>21</v>
      </c>
      <c r="C98" s="187">
        <v>100</v>
      </c>
      <c r="D98" s="188">
        <f t="shared" ref="D98:S98" si="36">IF($C97=0,0%,(D97/$C97*100))</f>
        <v>27.953216374269008</v>
      </c>
      <c r="E98" s="188">
        <f t="shared" si="36"/>
        <v>68.538011695906434</v>
      </c>
      <c r="F98" s="189">
        <f t="shared" si="36"/>
        <v>3.5087719298245612</v>
      </c>
      <c r="G98" s="190">
        <f t="shared" si="36"/>
        <v>1.1695906432748537</v>
      </c>
      <c r="H98" s="191">
        <f t="shared" si="36"/>
        <v>0</v>
      </c>
      <c r="I98" s="192">
        <f t="shared" si="36"/>
        <v>0.23391812865497078</v>
      </c>
      <c r="J98" s="192">
        <f t="shared" si="36"/>
        <v>0.11695906432748539</v>
      </c>
      <c r="K98" s="192">
        <f t="shared" si="36"/>
        <v>0</v>
      </c>
      <c r="L98" s="192">
        <f t="shared" si="36"/>
        <v>0</v>
      </c>
      <c r="M98" s="192">
        <f t="shared" si="36"/>
        <v>0</v>
      </c>
      <c r="N98" s="192">
        <f t="shared" si="36"/>
        <v>0</v>
      </c>
      <c r="O98" s="192">
        <f t="shared" si="36"/>
        <v>0.11695906432748539</v>
      </c>
      <c r="P98" s="192">
        <f t="shared" si="36"/>
        <v>0</v>
      </c>
      <c r="Q98" s="192">
        <f t="shared" si="36"/>
        <v>0.70175438596491224</v>
      </c>
      <c r="R98" s="192">
        <f t="shared" si="36"/>
        <v>0</v>
      </c>
      <c r="S98" s="193">
        <f t="shared" si="36"/>
        <v>0</v>
      </c>
    </row>
    <row r="99" spans="1:19" ht="18" customHeight="1" x14ac:dyDescent="0.2">
      <c r="A99" s="633" t="s">
        <v>103</v>
      </c>
      <c r="B99" s="32" t="s">
        <v>31</v>
      </c>
      <c r="C99" s="24">
        <v>445</v>
      </c>
      <c r="D99" s="24">
        <v>98</v>
      </c>
      <c r="E99" s="24">
        <v>334</v>
      </c>
      <c r="F99" s="54">
        <v>13</v>
      </c>
      <c r="G99" s="129">
        <v>6</v>
      </c>
      <c r="H99" s="23"/>
      <c r="I99" s="24">
        <v>2</v>
      </c>
      <c r="J99" s="24"/>
      <c r="K99" s="24"/>
      <c r="L99" s="24"/>
      <c r="M99" s="24"/>
      <c r="N99" s="24"/>
      <c r="O99" s="24">
        <v>1</v>
      </c>
      <c r="P99" s="24"/>
      <c r="Q99" s="24">
        <v>3</v>
      </c>
      <c r="R99" s="24"/>
      <c r="S99" s="29"/>
    </row>
    <row r="100" spans="1:19" ht="18.75" customHeight="1" thickBot="1" x14ac:dyDescent="0.25">
      <c r="A100" s="634"/>
      <c r="B100" s="32" t="s">
        <v>21</v>
      </c>
      <c r="C100" s="187">
        <v>100</v>
      </c>
      <c r="D100" s="188">
        <f t="shared" ref="D100:S100" si="37">IF($C99=0,0%,(D99/$C99*100))</f>
        <v>22.022471910112358</v>
      </c>
      <c r="E100" s="188">
        <f t="shared" si="37"/>
        <v>75.056179775280896</v>
      </c>
      <c r="F100" s="189">
        <f t="shared" si="37"/>
        <v>2.9213483146067416</v>
      </c>
      <c r="G100" s="190">
        <f t="shared" si="37"/>
        <v>1.348314606741573</v>
      </c>
      <c r="H100" s="191">
        <f t="shared" si="37"/>
        <v>0</v>
      </c>
      <c r="I100" s="192">
        <f t="shared" si="37"/>
        <v>0.44943820224719105</v>
      </c>
      <c r="J100" s="192">
        <f t="shared" si="37"/>
        <v>0</v>
      </c>
      <c r="K100" s="192">
        <f t="shared" si="37"/>
        <v>0</v>
      </c>
      <c r="L100" s="192">
        <f t="shared" si="37"/>
        <v>0</v>
      </c>
      <c r="M100" s="192">
        <f t="shared" si="37"/>
        <v>0</v>
      </c>
      <c r="N100" s="192">
        <f t="shared" si="37"/>
        <v>0</v>
      </c>
      <c r="O100" s="192">
        <f t="shared" si="37"/>
        <v>0.22471910112359553</v>
      </c>
      <c r="P100" s="192">
        <f t="shared" si="37"/>
        <v>0</v>
      </c>
      <c r="Q100" s="192">
        <f t="shared" si="37"/>
        <v>0.6741573033707865</v>
      </c>
      <c r="R100" s="192">
        <f t="shared" si="37"/>
        <v>0</v>
      </c>
      <c r="S100" s="193">
        <f t="shared" si="37"/>
        <v>0</v>
      </c>
    </row>
    <row r="101" spans="1:19" ht="17.25" customHeight="1" x14ac:dyDescent="0.2">
      <c r="A101" s="635" t="s">
        <v>172</v>
      </c>
      <c r="B101" s="32" t="s">
        <v>31</v>
      </c>
      <c r="C101" s="24">
        <v>46</v>
      </c>
      <c r="D101" s="24">
        <v>15</v>
      </c>
      <c r="E101" s="24">
        <v>31</v>
      </c>
      <c r="F101" s="54"/>
      <c r="G101" s="129"/>
      <c r="H101" s="23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9"/>
    </row>
    <row r="102" spans="1:19" ht="15.75" customHeight="1" thickBot="1" x14ac:dyDescent="0.25">
      <c r="A102" s="636"/>
      <c r="B102" s="32" t="s">
        <v>21</v>
      </c>
      <c r="C102" s="187">
        <v>100</v>
      </c>
      <c r="D102" s="188">
        <f t="shared" ref="D102:S102" si="38">IF($C101=0,0%,(D101/$C101*100))</f>
        <v>32.608695652173914</v>
      </c>
      <c r="E102" s="188">
        <f t="shared" si="38"/>
        <v>67.391304347826093</v>
      </c>
      <c r="F102" s="189">
        <f t="shared" si="38"/>
        <v>0</v>
      </c>
      <c r="G102" s="190">
        <f t="shared" si="38"/>
        <v>0</v>
      </c>
      <c r="H102" s="191">
        <f t="shared" si="38"/>
        <v>0</v>
      </c>
      <c r="I102" s="192">
        <f t="shared" si="38"/>
        <v>0</v>
      </c>
      <c r="J102" s="192">
        <f t="shared" si="38"/>
        <v>0</v>
      </c>
      <c r="K102" s="192">
        <f t="shared" si="38"/>
        <v>0</v>
      </c>
      <c r="L102" s="192">
        <f t="shared" si="38"/>
        <v>0</v>
      </c>
      <c r="M102" s="192">
        <f t="shared" si="38"/>
        <v>0</v>
      </c>
      <c r="N102" s="192">
        <f t="shared" si="38"/>
        <v>0</v>
      </c>
      <c r="O102" s="192">
        <f t="shared" si="38"/>
        <v>0</v>
      </c>
      <c r="P102" s="192">
        <f t="shared" si="38"/>
        <v>0</v>
      </c>
      <c r="Q102" s="192">
        <f t="shared" si="38"/>
        <v>0</v>
      </c>
      <c r="R102" s="192">
        <f t="shared" si="38"/>
        <v>0</v>
      </c>
      <c r="S102" s="193">
        <f t="shared" si="38"/>
        <v>0</v>
      </c>
    </row>
    <row r="103" spans="1:19" s="8" customFormat="1" ht="27" customHeight="1" thickBot="1" x14ac:dyDescent="0.25">
      <c r="A103" s="666" t="s">
        <v>242</v>
      </c>
      <c r="B103" s="641"/>
      <c r="C103" s="641"/>
      <c r="D103" s="641"/>
      <c r="E103" s="641"/>
      <c r="F103" s="641"/>
      <c r="G103" s="641"/>
      <c r="H103" s="641"/>
      <c r="I103" s="641"/>
      <c r="J103" s="641"/>
      <c r="K103" s="641"/>
      <c r="L103" s="641"/>
      <c r="M103" s="641"/>
      <c r="N103" s="641"/>
      <c r="O103" s="641"/>
      <c r="P103" s="641"/>
      <c r="Q103" s="641"/>
      <c r="R103" s="641"/>
      <c r="S103" s="642"/>
    </row>
    <row r="104" spans="1:19" s="7" customFormat="1" ht="26.25" customHeight="1" x14ac:dyDescent="0.2">
      <c r="A104" s="34" t="s">
        <v>68</v>
      </c>
      <c r="B104" s="35" t="s">
        <v>31</v>
      </c>
      <c r="C104" s="36">
        <v>48</v>
      </c>
      <c r="D104" s="37"/>
      <c r="E104" s="38"/>
      <c r="F104" s="39"/>
      <c r="G104" s="40"/>
      <c r="H104" s="41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3"/>
    </row>
    <row r="105" spans="1:19" s="7" customFormat="1" ht="12.75" customHeight="1" x14ac:dyDescent="0.2">
      <c r="A105" s="612" t="s">
        <v>69</v>
      </c>
      <c r="B105" s="32" t="s">
        <v>31</v>
      </c>
      <c r="C105" s="24">
        <v>3287</v>
      </c>
      <c r="D105" s="24">
        <v>2691</v>
      </c>
      <c r="E105" s="24">
        <v>262</v>
      </c>
      <c r="F105" s="54">
        <v>334</v>
      </c>
      <c r="G105" s="129">
        <v>70</v>
      </c>
      <c r="H105" s="23"/>
      <c r="I105" s="24">
        <v>5</v>
      </c>
      <c r="J105" s="24">
        <v>19</v>
      </c>
      <c r="K105" s="24">
        <v>7</v>
      </c>
      <c r="L105" s="24">
        <v>6</v>
      </c>
      <c r="M105" s="24">
        <v>3</v>
      </c>
      <c r="N105" s="24">
        <v>4</v>
      </c>
      <c r="O105" s="24">
        <v>5</v>
      </c>
      <c r="P105" s="24"/>
      <c r="Q105" s="24">
        <v>21</v>
      </c>
      <c r="R105" s="24"/>
      <c r="S105" s="29"/>
    </row>
    <row r="106" spans="1:19" s="7" customFormat="1" ht="12.75" customHeight="1" x14ac:dyDescent="0.2">
      <c r="A106" s="664"/>
      <c r="B106" s="32" t="s">
        <v>21</v>
      </c>
      <c r="C106" s="187">
        <v>100</v>
      </c>
      <c r="D106" s="188">
        <f t="shared" ref="D106:S106" si="39">IF($C105=0,0%,(D105/$C105*100))</f>
        <v>81.867964709461518</v>
      </c>
      <c r="E106" s="188">
        <f t="shared" si="39"/>
        <v>7.9707940371159109</v>
      </c>
      <c r="F106" s="189">
        <f t="shared" si="39"/>
        <v>10.161241253422574</v>
      </c>
      <c r="G106" s="190">
        <f t="shared" si="39"/>
        <v>2.1296014602981441</v>
      </c>
      <c r="H106" s="191">
        <f t="shared" si="39"/>
        <v>0</v>
      </c>
      <c r="I106" s="192">
        <f t="shared" si="39"/>
        <v>0.15211439002129601</v>
      </c>
      <c r="J106" s="192">
        <f t="shared" si="39"/>
        <v>0.57803468208092479</v>
      </c>
      <c r="K106" s="192">
        <f t="shared" si="39"/>
        <v>0.21296014602981442</v>
      </c>
      <c r="L106" s="192">
        <f t="shared" si="39"/>
        <v>0.18253726802555523</v>
      </c>
      <c r="M106" s="192">
        <f t="shared" si="39"/>
        <v>9.1268634012777614E-2</v>
      </c>
      <c r="N106" s="192">
        <f t="shared" si="39"/>
        <v>0.1216915120170368</v>
      </c>
      <c r="O106" s="192">
        <f t="shared" si="39"/>
        <v>0.15211439002129601</v>
      </c>
      <c r="P106" s="192">
        <f t="shared" si="39"/>
        <v>0</v>
      </c>
      <c r="Q106" s="192">
        <f t="shared" si="39"/>
        <v>0.63888043808944328</v>
      </c>
      <c r="R106" s="192">
        <f t="shared" si="39"/>
        <v>0</v>
      </c>
      <c r="S106" s="193">
        <f t="shared" si="39"/>
        <v>0</v>
      </c>
    </row>
    <row r="107" spans="1:19" s="7" customFormat="1" ht="14.25" customHeight="1" x14ac:dyDescent="0.2">
      <c r="A107" s="612" t="s">
        <v>70</v>
      </c>
      <c r="B107" s="32" t="s">
        <v>31</v>
      </c>
      <c r="C107" s="24">
        <v>171</v>
      </c>
      <c r="D107" s="24">
        <v>139</v>
      </c>
      <c r="E107" s="24">
        <v>14</v>
      </c>
      <c r="F107" s="54">
        <v>18</v>
      </c>
      <c r="G107" s="129">
        <v>5</v>
      </c>
      <c r="H107" s="23"/>
      <c r="I107" s="24"/>
      <c r="J107" s="24"/>
      <c r="K107" s="24"/>
      <c r="L107" s="24">
        <v>2</v>
      </c>
      <c r="M107" s="24"/>
      <c r="N107" s="24"/>
      <c r="O107" s="24">
        <v>1</v>
      </c>
      <c r="P107" s="24"/>
      <c r="Q107" s="24">
        <v>2</v>
      </c>
      <c r="R107" s="24"/>
      <c r="S107" s="29"/>
    </row>
    <row r="108" spans="1:19" s="7" customFormat="1" ht="14.25" customHeight="1" x14ac:dyDescent="0.2">
      <c r="A108" s="667"/>
      <c r="B108" s="32" t="s">
        <v>21</v>
      </c>
      <c r="C108" s="187">
        <v>100</v>
      </c>
      <c r="D108" s="188">
        <f t="shared" ref="D108:S108" si="40">IF($C107=0,0%,(D107/$C107*100))</f>
        <v>81.286549707602347</v>
      </c>
      <c r="E108" s="188">
        <f t="shared" si="40"/>
        <v>8.1871345029239766</v>
      </c>
      <c r="F108" s="189">
        <f t="shared" si="40"/>
        <v>10.526315789473683</v>
      </c>
      <c r="G108" s="190">
        <f t="shared" si="40"/>
        <v>2.9239766081871341</v>
      </c>
      <c r="H108" s="191">
        <f t="shared" si="40"/>
        <v>0</v>
      </c>
      <c r="I108" s="192">
        <f t="shared" si="40"/>
        <v>0</v>
      </c>
      <c r="J108" s="192">
        <f t="shared" si="40"/>
        <v>0</v>
      </c>
      <c r="K108" s="192">
        <f t="shared" si="40"/>
        <v>0</v>
      </c>
      <c r="L108" s="192">
        <f t="shared" si="40"/>
        <v>1.1695906432748537</v>
      </c>
      <c r="M108" s="192">
        <f t="shared" si="40"/>
        <v>0</v>
      </c>
      <c r="N108" s="192">
        <f t="shared" si="40"/>
        <v>0</v>
      </c>
      <c r="O108" s="192">
        <f t="shared" si="40"/>
        <v>0.58479532163742687</v>
      </c>
      <c r="P108" s="192">
        <f t="shared" si="40"/>
        <v>0</v>
      </c>
      <c r="Q108" s="192">
        <f t="shared" si="40"/>
        <v>1.1695906432748537</v>
      </c>
      <c r="R108" s="192">
        <f t="shared" si="40"/>
        <v>0</v>
      </c>
      <c r="S108" s="193">
        <f t="shared" si="40"/>
        <v>0</v>
      </c>
    </row>
    <row r="109" spans="1:19" s="7" customFormat="1" ht="14.25" customHeight="1" x14ac:dyDescent="0.2">
      <c r="A109" s="612" t="s">
        <v>71</v>
      </c>
      <c r="B109" s="32" t="s">
        <v>31</v>
      </c>
      <c r="C109" s="24">
        <v>48</v>
      </c>
      <c r="D109" s="24">
        <v>39</v>
      </c>
      <c r="E109" s="24">
        <v>6</v>
      </c>
      <c r="F109" s="54">
        <v>3</v>
      </c>
      <c r="G109" s="129"/>
      <c r="H109" s="23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9"/>
    </row>
    <row r="110" spans="1:19" s="7" customFormat="1" ht="15.75" customHeight="1" thickBot="1" x14ac:dyDescent="0.25">
      <c r="A110" s="665"/>
      <c r="B110" s="48" t="s">
        <v>21</v>
      </c>
      <c r="C110" s="201">
        <v>100</v>
      </c>
      <c r="D110" s="202">
        <f t="shared" ref="D110:S110" si="41">IF($C109=0,0%,(D109/$C109*100))</f>
        <v>81.25</v>
      </c>
      <c r="E110" s="202">
        <f t="shared" si="41"/>
        <v>12.5</v>
      </c>
      <c r="F110" s="203">
        <f t="shared" si="41"/>
        <v>6.25</v>
      </c>
      <c r="G110" s="204">
        <f t="shared" si="41"/>
        <v>0</v>
      </c>
      <c r="H110" s="205">
        <f t="shared" si="41"/>
        <v>0</v>
      </c>
      <c r="I110" s="206">
        <f t="shared" si="41"/>
        <v>0</v>
      </c>
      <c r="J110" s="206">
        <f t="shared" si="41"/>
        <v>0</v>
      </c>
      <c r="K110" s="206">
        <f t="shared" si="41"/>
        <v>0</v>
      </c>
      <c r="L110" s="206">
        <f t="shared" si="41"/>
        <v>0</v>
      </c>
      <c r="M110" s="206">
        <f t="shared" si="41"/>
        <v>0</v>
      </c>
      <c r="N110" s="206">
        <f t="shared" si="41"/>
        <v>0</v>
      </c>
      <c r="O110" s="206">
        <f t="shared" si="41"/>
        <v>0</v>
      </c>
      <c r="P110" s="206">
        <f t="shared" si="41"/>
        <v>0</v>
      </c>
      <c r="Q110" s="206">
        <f t="shared" si="41"/>
        <v>0</v>
      </c>
      <c r="R110" s="206">
        <f t="shared" si="41"/>
        <v>0</v>
      </c>
      <c r="S110" s="207">
        <f t="shared" si="41"/>
        <v>0</v>
      </c>
    </row>
    <row r="111" spans="1:19" ht="13.5" thickTop="1" x14ac:dyDescent="0.2"/>
  </sheetData>
  <mergeCells count="55">
    <mergeCell ref="A11:A12"/>
    <mergeCell ref="A45:A46"/>
    <mergeCell ref="A85:A86"/>
    <mergeCell ref="A13:A14"/>
    <mergeCell ref="A15:A16"/>
    <mergeCell ref="A23:A24"/>
    <mergeCell ref="A29:S29"/>
    <mergeCell ref="A19:S19"/>
    <mergeCell ref="A21:A22"/>
    <mergeCell ref="A17:A18"/>
    <mergeCell ref="A25:A26"/>
    <mergeCell ref="A27:A28"/>
    <mergeCell ref="A31:A32"/>
    <mergeCell ref="A39:A40"/>
    <mergeCell ref="A33:A34"/>
    <mergeCell ref="A41:A42"/>
    <mergeCell ref="A35:A36"/>
    <mergeCell ref="A37:A38"/>
    <mergeCell ref="A47:A48"/>
    <mergeCell ref="A49:A50"/>
    <mergeCell ref="A51:A52"/>
    <mergeCell ref="A43:S43"/>
    <mergeCell ref="A1:S2"/>
    <mergeCell ref="A9:S9"/>
    <mergeCell ref="A5:A6"/>
    <mergeCell ref="A7:A8"/>
    <mergeCell ref="H4:S4"/>
    <mergeCell ref="A109:A110"/>
    <mergeCell ref="A105:A106"/>
    <mergeCell ref="A95:A96"/>
    <mergeCell ref="A97:A98"/>
    <mergeCell ref="A83:S83"/>
    <mergeCell ref="A93:S93"/>
    <mergeCell ref="A87:A88"/>
    <mergeCell ref="A99:A100"/>
    <mergeCell ref="A101:A102"/>
    <mergeCell ref="A107:A108"/>
    <mergeCell ref="A91:A92"/>
    <mergeCell ref="A103:S103"/>
    <mergeCell ref="A71:A72"/>
    <mergeCell ref="A53:S53"/>
    <mergeCell ref="A55:A56"/>
    <mergeCell ref="A73:A74"/>
    <mergeCell ref="A89:A90"/>
    <mergeCell ref="A69:A70"/>
    <mergeCell ref="A57:A58"/>
    <mergeCell ref="A63:S63"/>
    <mergeCell ref="A67:A68"/>
    <mergeCell ref="A65:A66"/>
    <mergeCell ref="A59:A60"/>
    <mergeCell ref="A75:A76"/>
    <mergeCell ref="A77:A78"/>
    <mergeCell ref="A79:A80"/>
    <mergeCell ref="A81:A82"/>
    <mergeCell ref="A61:A62"/>
  </mergeCells>
  <phoneticPr fontId="20" type="noConversion"/>
  <pageMargins left="0.25" right="0.25" top="0.25" bottom="0.25" header="0.5" footer="0.5"/>
  <pageSetup scale="60" orientation="landscape" horizontalDpi="4294967292" verticalDpi="4294967292" r:id="rId1"/>
  <headerFooter alignWithMargins="0"/>
  <rowBreaks count="2" manualBreakCount="2">
    <brk id="36" max="16383" man="1"/>
    <brk id="7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72"/>
  <sheetViews>
    <sheetView zoomScaleNormal="100" workbookViewId="0">
      <selection activeCell="D3" sqref="D3"/>
    </sheetView>
  </sheetViews>
  <sheetFormatPr defaultColWidth="8.85546875" defaultRowHeight="12.75" x14ac:dyDescent="0.2"/>
  <cols>
    <col min="1" max="1" width="20.7109375" style="2" customWidth="1"/>
    <col min="2" max="2" width="4.140625" style="13" customWidth="1"/>
    <col min="3" max="5" width="9" style="2" customWidth="1"/>
    <col min="6" max="7" width="9.42578125" style="2" customWidth="1"/>
    <col min="8" max="8" width="12.42578125" style="2" customWidth="1"/>
    <col min="9" max="11" width="9.140625" style="2" customWidth="1"/>
    <col min="12" max="12" width="11.28515625" style="2" customWidth="1"/>
    <col min="13" max="13" width="10.7109375" style="2" customWidth="1"/>
    <col min="14" max="14" width="11.140625" style="2" customWidth="1"/>
    <col min="15" max="15" width="11.85546875" style="2" customWidth="1"/>
    <col min="16" max="16" width="10" style="2" customWidth="1"/>
    <col min="17" max="18" width="10.140625" style="2" customWidth="1"/>
    <col min="19" max="19" width="13" style="2" customWidth="1"/>
  </cols>
  <sheetData>
    <row r="1" spans="1:19" ht="18" customHeight="1" x14ac:dyDescent="0.2">
      <c r="A1" s="603" t="s">
        <v>244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5"/>
    </row>
    <row r="2" spans="1:19" ht="18" customHeight="1" thickBot="1" x14ac:dyDescent="0.25">
      <c r="A2" s="606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607"/>
    </row>
    <row r="3" spans="1:19" s="68" customFormat="1" ht="74.25" customHeight="1" thickTop="1" thickBot="1" x14ac:dyDescent="0.25">
      <c r="A3" s="692" t="s">
        <v>79</v>
      </c>
      <c r="B3" s="693"/>
      <c r="C3" s="438" t="s">
        <v>1</v>
      </c>
      <c r="D3" s="439" t="s">
        <v>2</v>
      </c>
      <c r="E3" s="439" t="s">
        <v>3</v>
      </c>
      <c r="F3" s="440" t="s">
        <v>4</v>
      </c>
      <c r="G3" s="441" t="s">
        <v>5</v>
      </c>
      <c r="H3" s="442" t="s">
        <v>45</v>
      </c>
      <c r="I3" s="439" t="s">
        <v>7</v>
      </c>
      <c r="J3" s="443" t="s">
        <v>8</v>
      </c>
      <c r="K3" s="439" t="s">
        <v>9</v>
      </c>
      <c r="L3" s="439" t="s">
        <v>10</v>
      </c>
      <c r="M3" s="439" t="s">
        <v>11</v>
      </c>
      <c r="N3" s="439" t="s">
        <v>12</v>
      </c>
      <c r="O3" s="439" t="s">
        <v>13</v>
      </c>
      <c r="P3" s="439" t="s">
        <v>14</v>
      </c>
      <c r="Q3" s="439" t="s">
        <v>15</v>
      </c>
      <c r="R3" s="439" t="s">
        <v>16</v>
      </c>
      <c r="S3" s="447" t="s">
        <v>17</v>
      </c>
    </row>
    <row r="4" spans="1:19" s="68" customFormat="1" ht="18" customHeight="1" x14ac:dyDescent="0.2">
      <c r="A4" s="694" t="s">
        <v>143</v>
      </c>
      <c r="B4" s="97" t="s">
        <v>31</v>
      </c>
      <c r="C4" s="45">
        <v>7745</v>
      </c>
      <c r="D4" s="45">
        <v>6273</v>
      </c>
      <c r="E4" s="45">
        <v>565</v>
      </c>
      <c r="F4" s="22">
        <v>907</v>
      </c>
      <c r="G4" s="94">
        <v>211</v>
      </c>
      <c r="H4" s="169">
        <v>5</v>
      </c>
      <c r="I4" s="45">
        <v>22</v>
      </c>
      <c r="J4" s="45">
        <v>40</v>
      </c>
      <c r="K4" s="45">
        <v>14</v>
      </c>
      <c r="L4" s="45">
        <v>8</v>
      </c>
      <c r="M4" s="45">
        <v>4</v>
      </c>
      <c r="N4" s="45">
        <v>22</v>
      </c>
      <c r="O4" s="45">
        <v>15</v>
      </c>
      <c r="P4" s="45">
        <v>1</v>
      </c>
      <c r="Q4" s="45">
        <v>77</v>
      </c>
      <c r="R4" s="45"/>
      <c r="S4" s="22">
        <v>3</v>
      </c>
    </row>
    <row r="5" spans="1:19" s="68" customFormat="1" ht="18" customHeight="1" thickBot="1" x14ac:dyDescent="0.25">
      <c r="A5" s="695"/>
      <c r="B5" s="217" t="s">
        <v>21</v>
      </c>
      <c r="C5" s="218">
        <v>100</v>
      </c>
      <c r="D5" s="219">
        <f t="shared" ref="D5:S5" si="0">IF($C4=0,0%,(D4/$C4*100))</f>
        <v>80.994189799870881</v>
      </c>
      <c r="E5" s="219">
        <f t="shared" si="0"/>
        <v>7.295029051000645</v>
      </c>
      <c r="F5" s="220">
        <f t="shared" si="0"/>
        <v>11.71078114912847</v>
      </c>
      <c r="G5" s="221">
        <f t="shared" si="0"/>
        <v>2.7243382827630729</v>
      </c>
      <c r="H5" s="222">
        <f t="shared" si="0"/>
        <v>6.4557779212395083E-2</v>
      </c>
      <c r="I5" s="223">
        <f t="shared" si="0"/>
        <v>0.28405422853453843</v>
      </c>
      <c r="J5" s="223">
        <f t="shared" si="0"/>
        <v>0.51646223369916067</v>
      </c>
      <c r="K5" s="223">
        <f t="shared" si="0"/>
        <v>0.18076178179470626</v>
      </c>
      <c r="L5" s="223">
        <f t="shared" si="0"/>
        <v>0.10329244673983216</v>
      </c>
      <c r="M5" s="223">
        <f t="shared" si="0"/>
        <v>5.1646223369916082E-2</v>
      </c>
      <c r="N5" s="223">
        <f t="shared" si="0"/>
        <v>0.28405422853453843</v>
      </c>
      <c r="O5" s="223">
        <f t="shared" si="0"/>
        <v>0.19367333763718528</v>
      </c>
      <c r="P5" s="223">
        <f t="shared" si="0"/>
        <v>1.291155584247902E-2</v>
      </c>
      <c r="Q5" s="223">
        <f t="shared" si="0"/>
        <v>0.99418979987088452</v>
      </c>
      <c r="R5" s="223">
        <f t="shared" si="0"/>
        <v>0</v>
      </c>
      <c r="S5" s="448">
        <f t="shared" si="0"/>
        <v>3.8734667527437053E-2</v>
      </c>
    </row>
    <row r="6" spans="1:19" s="1" customFormat="1" ht="27" customHeight="1" thickTop="1" thickBot="1" x14ac:dyDescent="0.25">
      <c r="A6" s="681" t="s">
        <v>80</v>
      </c>
      <c r="B6" s="682"/>
      <c r="C6" s="682"/>
      <c r="D6" s="682"/>
      <c r="E6" s="683"/>
      <c r="F6" s="683"/>
      <c r="G6" s="683"/>
      <c r="H6" s="683"/>
      <c r="I6" s="683"/>
      <c r="J6" s="683"/>
      <c r="K6" s="683"/>
      <c r="L6" s="683"/>
      <c r="M6" s="683"/>
      <c r="N6" s="683"/>
      <c r="O6" s="683"/>
      <c r="P6" s="683"/>
      <c r="Q6" s="683"/>
      <c r="R6" s="683"/>
      <c r="S6" s="684"/>
    </row>
    <row r="7" spans="1:19" ht="18" customHeight="1" thickTop="1" x14ac:dyDescent="0.2">
      <c r="A7" s="685" t="s">
        <v>81</v>
      </c>
      <c r="B7" s="52" t="s">
        <v>31</v>
      </c>
      <c r="C7" s="366">
        <v>441</v>
      </c>
      <c r="D7" s="171">
        <v>334</v>
      </c>
      <c r="E7" s="171">
        <v>46</v>
      </c>
      <c r="F7" s="172">
        <v>61</v>
      </c>
      <c r="G7" s="173">
        <v>9</v>
      </c>
      <c r="H7" s="174">
        <v>1</v>
      </c>
      <c r="I7" s="171"/>
      <c r="J7" s="171">
        <v>2</v>
      </c>
      <c r="K7" s="171">
        <v>1</v>
      </c>
      <c r="L7" s="171"/>
      <c r="M7" s="171"/>
      <c r="N7" s="171">
        <v>1</v>
      </c>
      <c r="O7" s="171"/>
      <c r="P7" s="171">
        <v>1</v>
      </c>
      <c r="Q7" s="171">
        <v>2</v>
      </c>
      <c r="R7" s="171"/>
      <c r="S7" s="172">
        <v>1</v>
      </c>
    </row>
    <row r="8" spans="1:19" ht="18" customHeight="1" x14ac:dyDescent="0.2">
      <c r="A8" s="686"/>
      <c r="B8" s="449" t="s">
        <v>21</v>
      </c>
      <c r="C8" s="450">
        <v>100</v>
      </c>
      <c r="D8" s="451">
        <f>IF($C7=0,0,(D7/$C7*100))</f>
        <v>75.736961451247168</v>
      </c>
      <c r="E8" s="451">
        <f t="shared" ref="E8:S8" si="1">IF($C7=0,0,(E7/$C7*100))</f>
        <v>10.430839002267573</v>
      </c>
      <c r="F8" s="452">
        <f t="shared" si="1"/>
        <v>13.83219954648526</v>
      </c>
      <c r="G8" s="453">
        <f t="shared" si="1"/>
        <v>2.0408163265306123</v>
      </c>
      <c r="H8" s="454">
        <f t="shared" si="1"/>
        <v>0.22675736961451248</v>
      </c>
      <c r="I8" s="455">
        <f t="shared" si="1"/>
        <v>0</v>
      </c>
      <c r="J8" s="455">
        <f t="shared" si="1"/>
        <v>0.45351473922902497</v>
      </c>
      <c r="K8" s="455">
        <f t="shared" si="1"/>
        <v>0.22675736961451248</v>
      </c>
      <c r="L8" s="455">
        <f t="shared" si="1"/>
        <v>0</v>
      </c>
      <c r="M8" s="455">
        <f t="shared" si="1"/>
        <v>0</v>
      </c>
      <c r="N8" s="455">
        <f t="shared" si="1"/>
        <v>0.22675736961451248</v>
      </c>
      <c r="O8" s="455">
        <f t="shared" si="1"/>
        <v>0</v>
      </c>
      <c r="P8" s="455">
        <f t="shared" si="1"/>
        <v>0.22675736961451248</v>
      </c>
      <c r="Q8" s="455">
        <f t="shared" si="1"/>
        <v>0.45351473922902497</v>
      </c>
      <c r="R8" s="455">
        <f t="shared" si="1"/>
        <v>0</v>
      </c>
      <c r="S8" s="456">
        <f t="shared" si="1"/>
        <v>0.22675736961451248</v>
      </c>
    </row>
    <row r="9" spans="1:19" ht="18" customHeight="1" x14ac:dyDescent="0.2">
      <c r="A9" s="457" t="s">
        <v>82</v>
      </c>
      <c r="B9" s="458" t="s">
        <v>31</v>
      </c>
      <c r="C9" s="459">
        <v>3437</v>
      </c>
      <c r="D9" s="460">
        <v>2591</v>
      </c>
      <c r="E9" s="461">
        <v>364</v>
      </c>
      <c r="F9" s="462">
        <v>482</v>
      </c>
      <c r="G9" s="50">
        <v>76</v>
      </c>
      <c r="H9" s="461">
        <v>10</v>
      </c>
      <c r="I9" s="461"/>
      <c r="J9" s="461">
        <v>18</v>
      </c>
      <c r="K9" s="461">
        <v>8</v>
      </c>
      <c r="L9" s="461"/>
      <c r="M9" s="461"/>
      <c r="N9" s="461">
        <v>8</v>
      </c>
      <c r="O9" s="461"/>
      <c r="P9" s="461">
        <v>10</v>
      </c>
      <c r="Q9" s="461">
        <v>18</v>
      </c>
      <c r="R9" s="461"/>
      <c r="S9" s="463">
        <v>4</v>
      </c>
    </row>
    <row r="10" spans="1:19" ht="18" customHeight="1" thickBot="1" x14ac:dyDescent="0.25">
      <c r="A10" s="464" t="s">
        <v>83</v>
      </c>
      <c r="B10" s="51" t="s">
        <v>31</v>
      </c>
      <c r="C10" s="253">
        <f>IF(C7=0,0,(C9/C7))</f>
        <v>7.7936507936507935</v>
      </c>
      <c r="D10" s="244">
        <f t="shared" ref="D10:S10" si="2">IF(D7=0,0,(D9/D7))</f>
        <v>7.7574850299401197</v>
      </c>
      <c r="E10" s="244">
        <f t="shared" si="2"/>
        <v>7.9130434782608692</v>
      </c>
      <c r="F10" s="254">
        <f t="shared" si="2"/>
        <v>7.9016393442622954</v>
      </c>
      <c r="G10" s="255">
        <f t="shared" si="2"/>
        <v>8.4444444444444446</v>
      </c>
      <c r="H10" s="256">
        <f t="shared" si="2"/>
        <v>10</v>
      </c>
      <c r="I10" s="244">
        <f t="shared" si="2"/>
        <v>0</v>
      </c>
      <c r="J10" s="244">
        <f t="shared" si="2"/>
        <v>9</v>
      </c>
      <c r="K10" s="244">
        <f t="shared" si="2"/>
        <v>8</v>
      </c>
      <c r="L10" s="244">
        <f t="shared" si="2"/>
        <v>0</v>
      </c>
      <c r="M10" s="244">
        <f t="shared" si="2"/>
        <v>0</v>
      </c>
      <c r="N10" s="244">
        <f t="shared" si="2"/>
        <v>8</v>
      </c>
      <c r="O10" s="244">
        <f t="shared" si="2"/>
        <v>0</v>
      </c>
      <c r="P10" s="244">
        <f t="shared" si="2"/>
        <v>10</v>
      </c>
      <c r="Q10" s="244">
        <f t="shared" si="2"/>
        <v>9</v>
      </c>
      <c r="R10" s="244">
        <f t="shared" si="2"/>
        <v>0</v>
      </c>
      <c r="S10" s="465">
        <f t="shared" si="2"/>
        <v>4</v>
      </c>
    </row>
    <row r="11" spans="1:19" ht="18" customHeight="1" thickTop="1" x14ac:dyDescent="0.2">
      <c r="A11" s="685" t="s">
        <v>84</v>
      </c>
      <c r="B11" s="56" t="s">
        <v>31</v>
      </c>
      <c r="C11" s="366">
        <v>633</v>
      </c>
      <c r="D11" s="171">
        <v>502</v>
      </c>
      <c r="E11" s="171">
        <v>49</v>
      </c>
      <c r="F11" s="172">
        <v>82</v>
      </c>
      <c r="G11" s="173">
        <v>20</v>
      </c>
      <c r="H11" s="174">
        <v>1</v>
      </c>
      <c r="I11" s="171"/>
      <c r="J11" s="171">
        <v>6</v>
      </c>
      <c r="K11" s="171">
        <v>3</v>
      </c>
      <c r="L11" s="171">
        <v>2</v>
      </c>
      <c r="M11" s="171"/>
      <c r="N11" s="171">
        <v>1</v>
      </c>
      <c r="O11" s="171">
        <v>2</v>
      </c>
      <c r="P11" s="171"/>
      <c r="Q11" s="171">
        <v>5</v>
      </c>
      <c r="R11" s="171"/>
      <c r="S11" s="172"/>
    </row>
    <row r="12" spans="1:19" ht="18" customHeight="1" x14ac:dyDescent="0.2">
      <c r="A12" s="686"/>
      <c r="B12" s="449" t="s">
        <v>21</v>
      </c>
      <c r="C12" s="466">
        <v>100</v>
      </c>
      <c r="D12" s="467">
        <f t="shared" ref="D12" si="3">IF($C11=0,0,(D11/$C11*100))</f>
        <v>79.304897314375992</v>
      </c>
      <c r="E12" s="467">
        <f t="shared" ref="E12" si="4">IF($C11=0,0,(E11/$C11*100))</f>
        <v>7.7409162717219591</v>
      </c>
      <c r="F12" s="468">
        <f t="shared" ref="F12" si="5">IF($C11=0,0,(F11/$C11*100))</f>
        <v>12.954186413902052</v>
      </c>
      <c r="G12" s="469">
        <f t="shared" ref="G12" si="6">IF($C11=0,0,(G11/$C11*100))</f>
        <v>3.1595576619273298</v>
      </c>
      <c r="H12" s="470">
        <f t="shared" ref="H12" si="7">IF($C11=0,0,(H11/$C11*100))</f>
        <v>0.15797788309636651</v>
      </c>
      <c r="I12" s="471">
        <f t="shared" ref="I12" si="8">IF($C11=0,0,(I11/$C11*100))</f>
        <v>0</v>
      </c>
      <c r="J12" s="471">
        <f t="shared" ref="J12" si="9">IF($C11=0,0,(J11/$C11*100))</f>
        <v>0.94786729857819907</v>
      </c>
      <c r="K12" s="471">
        <f t="shared" ref="K12" si="10">IF($C11=0,0,(K11/$C11*100))</f>
        <v>0.47393364928909953</v>
      </c>
      <c r="L12" s="471">
        <f t="shared" ref="L12" si="11">IF($C11=0,0,(L11/$C11*100))</f>
        <v>0.31595576619273302</v>
      </c>
      <c r="M12" s="471">
        <f t="shared" ref="M12" si="12">IF($C11=0,0,(M11/$C11*100))</f>
        <v>0</v>
      </c>
      <c r="N12" s="471">
        <f t="shared" ref="N12" si="13">IF($C11=0,0,(N11/$C11*100))</f>
        <v>0.15797788309636651</v>
      </c>
      <c r="O12" s="471">
        <f t="shared" ref="O12" si="14">IF($C11=0,0,(O11/$C11*100))</f>
        <v>0.31595576619273302</v>
      </c>
      <c r="P12" s="471">
        <f t="shared" ref="P12" si="15">IF($C11=0,0,(P11/$C11*100))</f>
        <v>0</v>
      </c>
      <c r="Q12" s="471">
        <f t="shared" ref="Q12" si="16">IF($C11=0,0,(Q11/$C11*100))</f>
        <v>0.78988941548183245</v>
      </c>
      <c r="R12" s="471">
        <f t="shared" ref="R12" si="17">IF($C11=0,0,(R11/$C11*100))</f>
        <v>0</v>
      </c>
      <c r="S12" s="472">
        <f t="shared" ref="S12" si="18">IF($C11=0,0,(S11/$C11*100))</f>
        <v>0</v>
      </c>
    </row>
    <row r="13" spans="1:19" ht="18" customHeight="1" x14ac:dyDescent="0.2">
      <c r="A13" s="457" t="s">
        <v>82</v>
      </c>
      <c r="B13" s="458" t="s">
        <v>31</v>
      </c>
      <c r="C13" s="459">
        <v>11346</v>
      </c>
      <c r="D13" s="460">
        <v>8972</v>
      </c>
      <c r="E13" s="461">
        <v>871</v>
      </c>
      <c r="F13" s="462">
        <v>1503</v>
      </c>
      <c r="G13" s="50">
        <v>370</v>
      </c>
      <c r="H13" s="461">
        <v>20</v>
      </c>
      <c r="I13" s="461"/>
      <c r="J13" s="461">
        <v>112</v>
      </c>
      <c r="K13" s="461">
        <v>56</v>
      </c>
      <c r="L13" s="461">
        <v>36</v>
      </c>
      <c r="M13" s="461"/>
      <c r="N13" s="461">
        <v>20</v>
      </c>
      <c r="O13" s="461">
        <v>36</v>
      </c>
      <c r="P13" s="461"/>
      <c r="Q13" s="461">
        <v>90</v>
      </c>
      <c r="R13" s="461"/>
      <c r="S13" s="463"/>
    </row>
    <row r="14" spans="1:19" ht="18" customHeight="1" thickBot="1" x14ac:dyDescent="0.25">
      <c r="A14" s="464" t="s">
        <v>83</v>
      </c>
      <c r="B14" s="51" t="s">
        <v>31</v>
      </c>
      <c r="C14" s="253">
        <f>IF(C11=0,0,(C13/C11))</f>
        <v>17.924170616113745</v>
      </c>
      <c r="D14" s="244">
        <f t="shared" ref="D14:S14" si="19">IF(D11=0,0,(D13/D11))</f>
        <v>17.872509960159363</v>
      </c>
      <c r="E14" s="244">
        <f t="shared" si="19"/>
        <v>17.775510204081634</v>
      </c>
      <c r="F14" s="254">
        <f t="shared" si="19"/>
        <v>18.329268292682926</v>
      </c>
      <c r="G14" s="255">
        <f t="shared" si="19"/>
        <v>18.5</v>
      </c>
      <c r="H14" s="256">
        <f t="shared" si="19"/>
        <v>20</v>
      </c>
      <c r="I14" s="244">
        <f t="shared" si="19"/>
        <v>0</v>
      </c>
      <c r="J14" s="244">
        <f t="shared" si="19"/>
        <v>18.666666666666668</v>
      </c>
      <c r="K14" s="244">
        <f t="shared" si="19"/>
        <v>18.666666666666668</v>
      </c>
      <c r="L14" s="244">
        <f t="shared" si="19"/>
        <v>18</v>
      </c>
      <c r="M14" s="244">
        <f t="shared" si="19"/>
        <v>0</v>
      </c>
      <c r="N14" s="244">
        <f t="shared" si="19"/>
        <v>20</v>
      </c>
      <c r="O14" s="244">
        <f t="shared" si="19"/>
        <v>18</v>
      </c>
      <c r="P14" s="244">
        <f t="shared" si="19"/>
        <v>0</v>
      </c>
      <c r="Q14" s="244">
        <f t="shared" si="19"/>
        <v>18</v>
      </c>
      <c r="R14" s="244">
        <f t="shared" si="19"/>
        <v>0</v>
      </c>
      <c r="S14" s="465">
        <f t="shared" si="19"/>
        <v>0</v>
      </c>
    </row>
    <row r="15" spans="1:19" ht="18" customHeight="1" thickTop="1" x14ac:dyDescent="0.2">
      <c r="A15" s="675" t="s">
        <v>85</v>
      </c>
      <c r="B15" s="56" t="s">
        <v>31</v>
      </c>
      <c r="C15" s="366">
        <v>476</v>
      </c>
      <c r="D15" s="171">
        <v>377</v>
      </c>
      <c r="E15" s="171">
        <v>45</v>
      </c>
      <c r="F15" s="172">
        <v>54</v>
      </c>
      <c r="G15" s="173">
        <v>12</v>
      </c>
      <c r="H15" s="174"/>
      <c r="I15" s="171">
        <v>1</v>
      </c>
      <c r="J15" s="171">
        <v>6</v>
      </c>
      <c r="K15" s="171">
        <v>1</v>
      </c>
      <c r="L15" s="171"/>
      <c r="M15" s="171">
        <v>1</v>
      </c>
      <c r="N15" s="171"/>
      <c r="O15" s="171"/>
      <c r="P15" s="171"/>
      <c r="Q15" s="171">
        <v>3</v>
      </c>
      <c r="R15" s="171"/>
      <c r="S15" s="172"/>
    </row>
    <row r="16" spans="1:19" ht="18" customHeight="1" thickBot="1" x14ac:dyDescent="0.25">
      <c r="A16" s="687"/>
      <c r="B16" s="320" t="s">
        <v>21</v>
      </c>
      <c r="C16" s="238">
        <v>100</v>
      </c>
      <c r="D16" s="219">
        <f t="shared" ref="D16" si="20">IF($C15=0,0,(D15/$C15*100))</f>
        <v>79.201680672268907</v>
      </c>
      <c r="E16" s="219">
        <f t="shared" ref="E16" si="21">IF($C15=0,0,(E15/$C15*100))</f>
        <v>9.4537815126050422</v>
      </c>
      <c r="F16" s="220">
        <f t="shared" ref="F16" si="22">IF($C15=0,0,(F15/$C15*100))</f>
        <v>11.344537815126051</v>
      </c>
      <c r="G16" s="221">
        <f t="shared" ref="G16" si="23">IF($C15=0,0,(G15/$C15*100))</f>
        <v>2.5210084033613445</v>
      </c>
      <c r="H16" s="222">
        <f t="shared" ref="H16" si="24">IF($C15=0,0,(H15/$C15*100))</f>
        <v>0</v>
      </c>
      <c r="I16" s="223">
        <f t="shared" ref="I16" si="25">IF($C15=0,0,(I15/$C15*100))</f>
        <v>0.21008403361344538</v>
      </c>
      <c r="J16" s="223">
        <f t="shared" ref="J16" si="26">IF($C15=0,0,(J15/$C15*100))</f>
        <v>1.2605042016806722</v>
      </c>
      <c r="K16" s="223">
        <f t="shared" ref="K16" si="27">IF($C15=0,0,(K15/$C15*100))</f>
        <v>0.21008403361344538</v>
      </c>
      <c r="L16" s="223">
        <f t="shared" ref="L16" si="28">IF($C15=0,0,(L15/$C15*100))</f>
        <v>0</v>
      </c>
      <c r="M16" s="223">
        <f t="shared" ref="M16" si="29">IF($C15=0,0,(M15/$C15*100))</f>
        <v>0.21008403361344538</v>
      </c>
      <c r="N16" s="223">
        <f t="shared" ref="N16" si="30">IF($C15=0,0,(N15/$C15*100))</f>
        <v>0</v>
      </c>
      <c r="O16" s="223">
        <f t="shared" ref="O16" si="31">IF($C15=0,0,(O15/$C15*100))</f>
        <v>0</v>
      </c>
      <c r="P16" s="223">
        <f t="shared" ref="P16" si="32">IF($C15=0,0,(P15/$C15*100))</f>
        <v>0</v>
      </c>
      <c r="Q16" s="223">
        <f t="shared" ref="Q16" si="33">IF($C15=0,0,(Q15/$C15*100))</f>
        <v>0.63025210084033612</v>
      </c>
      <c r="R16" s="223">
        <f t="shared" ref="R16" si="34">IF($C15=0,0,(R15/$C15*100))</f>
        <v>0</v>
      </c>
      <c r="S16" s="448">
        <f t="shared" ref="S16" si="35">IF($C15=0,0,(S15/$C15*100))</f>
        <v>0</v>
      </c>
    </row>
    <row r="17" spans="1:19" ht="18" customHeight="1" x14ac:dyDescent="0.2">
      <c r="A17" s="473" t="s">
        <v>82</v>
      </c>
      <c r="B17" s="49" t="s">
        <v>31</v>
      </c>
      <c r="C17" s="459">
        <v>12664</v>
      </c>
      <c r="D17" s="460">
        <v>10029</v>
      </c>
      <c r="E17" s="461">
        <v>1200</v>
      </c>
      <c r="F17" s="462">
        <v>1435</v>
      </c>
      <c r="G17" s="50">
        <v>322</v>
      </c>
      <c r="H17" s="461"/>
      <c r="I17" s="461">
        <v>30</v>
      </c>
      <c r="J17" s="461">
        <v>154</v>
      </c>
      <c r="K17" s="461">
        <v>30</v>
      </c>
      <c r="L17" s="461"/>
      <c r="M17" s="461">
        <v>24</v>
      </c>
      <c r="N17" s="461"/>
      <c r="O17" s="461"/>
      <c r="P17" s="461"/>
      <c r="Q17" s="461">
        <v>84</v>
      </c>
      <c r="R17" s="461"/>
      <c r="S17" s="463"/>
    </row>
    <row r="18" spans="1:19" ht="18" customHeight="1" thickBot="1" x14ac:dyDescent="0.25">
      <c r="A18" s="474" t="s">
        <v>83</v>
      </c>
      <c r="B18" s="475" t="s">
        <v>31</v>
      </c>
      <c r="C18" s="476">
        <f>IF(C15=0,0,(C17/C15))</f>
        <v>26.605042016806724</v>
      </c>
      <c r="D18" s="477">
        <f t="shared" ref="D18" si="36">IF(D15=0,0,(D17/D15))</f>
        <v>26.602122015915118</v>
      </c>
      <c r="E18" s="477">
        <f t="shared" ref="E18" si="37">IF(E15=0,0,(E17/E15))</f>
        <v>26.666666666666668</v>
      </c>
      <c r="F18" s="478">
        <f t="shared" ref="F18" si="38">IF(F15=0,0,(F17/F15))</f>
        <v>26.574074074074073</v>
      </c>
      <c r="G18" s="479">
        <f t="shared" ref="G18" si="39">IF(G15=0,0,(G17/G15))</f>
        <v>26.833333333333332</v>
      </c>
      <c r="H18" s="480">
        <f t="shared" ref="H18" si="40">IF(H15=0,0,(H17/H15))</f>
        <v>0</v>
      </c>
      <c r="I18" s="477">
        <f t="shared" ref="I18" si="41">IF(I15=0,0,(I17/I15))</f>
        <v>30</v>
      </c>
      <c r="J18" s="477">
        <f t="shared" ref="J18" si="42">IF(J15=0,0,(J17/J15))</f>
        <v>25.666666666666668</v>
      </c>
      <c r="K18" s="477">
        <f t="shared" ref="K18" si="43">IF(K15=0,0,(K17/K15))</f>
        <v>30</v>
      </c>
      <c r="L18" s="477">
        <f t="shared" ref="L18" si="44">IF(L15=0,0,(L17/L15))</f>
        <v>0</v>
      </c>
      <c r="M18" s="477">
        <f t="shared" ref="M18" si="45">IF(M15=0,0,(M17/M15))</f>
        <v>24</v>
      </c>
      <c r="N18" s="477">
        <f t="shared" ref="N18" si="46">IF(N15=0,0,(N17/N15))</f>
        <v>0</v>
      </c>
      <c r="O18" s="477">
        <f t="shared" ref="O18" si="47">IF(O15=0,0,(O17/O15))</f>
        <v>0</v>
      </c>
      <c r="P18" s="477">
        <f t="shared" ref="P18" si="48">IF(P15=0,0,(P17/P15))</f>
        <v>0</v>
      </c>
      <c r="Q18" s="477">
        <f t="shared" ref="Q18" si="49">IF(Q15=0,0,(Q17/Q15))</f>
        <v>28</v>
      </c>
      <c r="R18" s="477">
        <f t="shared" ref="R18" si="50">IF(R15=0,0,(R17/R15))</f>
        <v>0</v>
      </c>
      <c r="S18" s="481">
        <f t="shared" ref="S18" si="51">IF(S15=0,0,(S17/S15))</f>
        <v>0</v>
      </c>
    </row>
    <row r="19" spans="1:19" ht="18" customHeight="1" thickTop="1" x14ac:dyDescent="0.2">
      <c r="A19" s="688" t="s">
        <v>86</v>
      </c>
      <c r="B19" s="56" t="s">
        <v>31</v>
      </c>
      <c r="C19" s="366">
        <v>1518</v>
      </c>
      <c r="D19" s="171">
        <v>1265</v>
      </c>
      <c r="E19" s="171">
        <v>106</v>
      </c>
      <c r="F19" s="172">
        <v>147</v>
      </c>
      <c r="G19" s="173">
        <v>32</v>
      </c>
      <c r="H19" s="174"/>
      <c r="I19" s="171">
        <v>5</v>
      </c>
      <c r="J19" s="171">
        <v>11</v>
      </c>
      <c r="K19" s="171">
        <v>2</v>
      </c>
      <c r="L19" s="171">
        <v>1</v>
      </c>
      <c r="M19" s="171"/>
      <c r="N19" s="171">
        <v>2</v>
      </c>
      <c r="O19" s="171">
        <v>4</v>
      </c>
      <c r="P19" s="171">
        <v>1</v>
      </c>
      <c r="Q19" s="171">
        <v>6</v>
      </c>
      <c r="R19" s="171"/>
      <c r="S19" s="172"/>
    </row>
    <row r="20" spans="1:19" ht="18" customHeight="1" x14ac:dyDescent="0.2">
      <c r="A20" s="689"/>
      <c r="B20" s="449" t="s">
        <v>21</v>
      </c>
      <c r="C20" s="466">
        <v>100</v>
      </c>
      <c r="D20" s="467">
        <f t="shared" ref="D20" si="52">IF($C19=0,0,(D19/$C19*100))</f>
        <v>83.333333333333343</v>
      </c>
      <c r="E20" s="467">
        <f t="shared" ref="E20" si="53">IF($C19=0,0,(E19/$C19*100))</f>
        <v>6.982872200263504</v>
      </c>
      <c r="F20" s="468">
        <f t="shared" ref="F20" si="54">IF($C19=0,0,(F19/$C19*100))</f>
        <v>9.6837944664031621</v>
      </c>
      <c r="G20" s="469">
        <f t="shared" ref="G20" si="55">IF($C19=0,0,(G19/$C19*100))</f>
        <v>2.1080368906455864</v>
      </c>
      <c r="H20" s="470">
        <f t="shared" ref="H20" si="56">IF($C19=0,0,(H19/$C19*100))</f>
        <v>0</v>
      </c>
      <c r="I20" s="471">
        <f t="shared" ref="I20" si="57">IF($C19=0,0,(I19/$C19*100))</f>
        <v>0.32938076416337286</v>
      </c>
      <c r="J20" s="471">
        <f t="shared" ref="J20" si="58">IF($C19=0,0,(J19/$C19*100))</f>
        <v>0.72463768115942029</v>
      </c>
      <c r="K20" s="471">
        <f t="shared" ref="K20" si="59">IF($C19=0,0,(K19/$C19*100))</f>
        <v>0.13175230566534915</v>
      </c>
      <c r="L20" s="471">
        <f t="shared" ref="L20" si="60">IF($C19=0,0,(L19/$C19*100))</f>
        <v>6.5876152832674575E-2</v>
      </c>
      <c r="M20" s="471">
        <f t="shared" ref="M20" si="61">IF($C19=0,0,(M19/$C19*100))</f>
        <v>0</v>
      </c>
      <c r="N20" s="471">
        <f t="shared" ref="N20" si="62">IF($C19=0,0,(N19/$C19*100))</f>
        <v>0.13175230566534915</v>
      </c>
      <c r="O20" s="471">
        <f t="shared" ref="O20" si="63">IF($C19=0,0,(O19/$C19*100))</f>
        <v>0.2635046113306983</v>
      </c>
      <c r="P20" s="471">
        <f t="shared" ref="P20" si="64">IF($C19=0,0,(P19/$C19*100))</f>
        <v>6.5876152832674575E-2</v>
      </c>
      <c r="Q20" s="471">
        <f t="shared" ref="Q20" si="65">IF($C19=0,0,(Q19/$C19*100))</f>
        <v>0.39525691699604742</v>
      </c>
      <c r="R20" s="471">
        <f t="shared" ref="R20" si="66">IF($C19=0,0,(R19/$C19*100))</f>
        <v>0</v>
      </c>
      <c r="S20" s="472">
        <f t="shared" ref="S20" si="67">IF($C19=0,0,(S19/$C19*100))</f>
        <v>0</v>
      </c>
    </row>
    <row r="21" spans="1:19" ht="18" customHeight="1" x14ac:dyDescent="0.2">
      <c r="A21" s="457" t="s">
        <v>82</v>
      </c>
      <c r="B21" s="458" t="s">
        <v>31</v>
      </c>
      <c r="C21" s="459">
        <v>57235</v>
      </c>
      <c r="D21" s="460">
        <v>47659</v>
      </c>
      <c r="E21" s="461">
        <v>4012</v>
      </c>
      <c r="F21" s="462">
        <v>5564</v>
      </c>
      <c r="G21" s="50">
        <v>1231</v>
      </c>
      <c r="H21" s="461"/>
      <c r="I21" s="461">
        <v>184</v>
      </c>
      <c r="J21" s="461">
        <v>436</v>
      </c>
      <c r="K21" s="461">
        <v>72</v>
      </c>
      <c r="L21" s="461">
        <v>40</v>
      </c>
      <c r="M21" s="461"/>
      <c r="N21" s="461">
        <v>80</v>
      </c>
      <c r="O21" s="461">
        <v>160</v>
      </c>
      <c r="P21" s="461">
        <v>32</v>
      </c>
      <c r="Q21" s="461">
        <v>227</v>
      </c>
      <c r="R21" s="461"/>
      <c r="S21" s="463"/>
    </row>
    <row r="22" spans="1:19" ht="18" customHeight="1" thickBot="1" x14ac:dyDescent="0.25">
      <c r="A22" s="464" t="s">
        <v>83</v>
      </c>
      <c r="B22" s="51" t="s">
        <v>31</v>
      </c>
      <c r="C22" s="253">
        <f>IF(C19=0,0,(C21/C19))</f>
        <v>37.704216073781289</v>
      </c>
      <c r="D22" s="244">
        <f t="shared" ref="D22" si="68">IF(D19=0,0,(D21/D19))</f>
        <v>37.675098814229251</v>
      </c>
      <c r="E22" s="244">
        <f t="shared" ref="E22" si="69">IF(E19=0,0,(E21/E19))</f>
        <v>37.849056603773583</v>
      </c>
      <c r="F22" s="254">
        <f t="shared" ref="F22" si="70">IF(F19=0,0,(F21/F19))</f>
        <v>37.85034013605442</v>
      </c>
      <c r="G22" s="255">
        <f t="shared" ref="G22" si="71">IF(G19=0,0,(G21/G19))</f>
        <v>38.46875</v>
      </c>
      <c r="H22" s="256">
        <f t="shared" ref="H22" si="72">IF(H19=0,0,(H21/H19))</f>
        <v>0</v>
      </c>
      <c r="I22" s="244">
        <f t="shared" ref="I22" si="73">IF(I19=0,0,(I21/I19))</f>
        <v>36.799999999999997</v>
      </c>
      <c r="J22" s="244">
        <f t="shared" ref="J22" si="74">IF(J19=0,0,(J21/J19))</f>
        <v>39.636363636363633</v>
      </c>
      <c r="K22" s="244">
        <f t="shared" ref="K22" si="75">IF(K19=0,0,(K21/K19))</f>
        <v>36</v>
      </c>
      <c r="L22" s="244">
        <f t="shared" ref="L22" si="76">IF(L19=0,0,(L21/L19))</f>
        <v>40</v>
      </c>
      <c r="M22" s="244">
        <f t="shared" ref="M22" si="77">IF(M19=0,0,(M21/M19))</f>
        <v>0</v>
      </c>
      <c r="N22" s="244">
        <f t="shared" ref="N22" si="78">IF(N19=0,0,(N21/N19))</f>
        <v>40</v>
      </c>
      <c r="O22" s="244">
        <f t="shared" ref="O22" si="79">IF(O19=0,0,(O21/O19))</f>
        <v>40</v>
      </c>
      <c r="P22" s="244">
        <f t="shared" ref="P22" si="80">IF(P19=0,0,(P21/P19))</f>
        <v>32</v>
      </c>
      <c r="Q22" s="244">
        <f t="shared" ref="Q22" si="81">IF(Q19=0,0,(Q21/Q19))</f>
        <v>37.833333333333336</v>
      </c>
      <c r="R22" s="244">
        <f t="shared" ref="R22" si="82">IF(R19=0,0,(R21/R19))</f>
        <v>0</v>
      </c>
      <c r="S22" s="465">
        <f t="shared" ref="S22" si="83">IF(S19=0,0,(S21/S19))</f>
        <v>0</v>
      </c>
    </row>
    <row r="23" spans="1:19" ht="18" customHeight="1" thickTop="1" x14ac:dyDescent="0.2">
      <c r="A23" s="690" t="s">
        <v>87</v>
      </c>
      <c r="B23" s="56" t="s">
        <v>31</v>
      </c>
      <c r="C23" s="366"/>
      <c r="D23" s="171"/>
      <c r="E23" s="171"/>
      <c r="F23" s="172"/>
      <c r="G23" s="173"/>
      <c r="H23" s="174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2"/>
    </row>
    <row r="24" spans="1:19" ht="18" customHeight="1" x14ac:dyDescent="0.2">
      <c r="A24" s="691"/>
      <c r="B24" s="449" t="s">
        <v>21</v>
      </c>
      <c r="C24" s="466">
        <v>100</v>
      </c>
      <c r="D24" s="467">
        <f t="shared" ref="D24:S24" si="84">IF($C23=0,0,(D23/$C23*100))</f>
        <v>0</v>
      </c>
      <c r="E24" s="467">
        <f t="shared" si="84"/>
        <v>0</v>
      </c>
      <c r="F24" s="468">
        <f t="shared" si="84"/>
        <v>0</v>
      </c>
      <c r="G24" s="469">
        <f t="shared" si="84"/>
        <v>0</v>
      </c>
      <c r="H24" s="470">
        <f t="shared" si="84"/>
        <v>0</v>
      </c>
      <c r="I24" s="471">
        <f t="shared" si="84"/>
        <v>0</v>
      </c>
      <c r="J24" s="471">
        <f t="shared" si="84"/>
        <v>0</v>
      </c>
      <c r="K24" s="471">
        <f t="shared" si="84"/>
        <v>0</v>
      </c>
      <c r="L24" s="471">
        <f t="shared" si="84"/>
        <v>0</v>
      </c>
      <c r="M24" s="471">
        <f t="shared" si="84"/>
        <v>0</v>
      </c>
      <c r="N24" s="471">
        <f t="shared" si="84"/>
        <v>0</v>
      </c>
      <c r="O24" s="471">
        <f t="shared" si="84"/>
        <v>0</v>
      </c>
      <c r="P24" s="471">
        <f t="shared" si="84"/>
        <v>0</v>
      </c>
      <c r="Q24" s="471">
        <f t="shared" si="84"/>
        <v>0</v>
      </c>
      <c r="R24" s="471">
        <f t="shared" si="84"/>
        <v>0</v>
      </c>
      <c r="S24" s="472">
        <f t="shared" si="84"/>
        <v>0</v>
      </c>
    </row>
    <row r="25" spans="1:19" ht="18" customHeight="1" x14ac:dyDescent="0.2">
      <c r="A25" s="457" t="s">
        <v>82</v>
      </c>
      <c r="B25" s="458" t="s">
        <v>31</v>
      </c>
      <c r="C25" s="459"/>
      <c r="D25" s="460"/>
      <c r="E25" s="461"/>
      <c r="F25" s="462"/>
      <c r="G25" s="50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3"/>
    </row>
    <row r="26" spans="1:19" ht="18" customHeight="1" thickBot="1" x14ac:dyDescent="0.25">
      <c r="A26" s="464" t="s">
        <v>83</v>
      </c>
      <c r="B26" s="51" t="s">
        <v>31</v>
      </c>
      <c r="C26" s="253">
        <f>IF(C23=0,0,(C25/C23))</f>
        <v>0</v>
      </c>
      <c r="D26" s="244">
        <f t="shared" ref="D26:S26" si="85">IF(D23=0,0,(D25/D23))</f>
        <v>0</v>
      </c>
      <c r="E26" s="244">
        <f t="shared" si="85"/>
        <v>0</v>
      </c>
      <c r="F26" s="254">
        <f t="shared" si="85"/>
        <v>0</v>
      </c>
      <c r="G26" s="255">
        <f t="shared" si="85"/>
        <v>0</v>
      </c>
      <c r="H26" s="256">
        <f t="shared" si="85"/>
        <v>0</v>
      </c>
      <c r="I26" s="244">
        <f t="shared" si="85"/>
        <v>0</v>
      </c>
      <c r="J26" s="244">
        <f t="shared" si="85"/>
        <v>0</v>
      </c>
      <c r="K26" s="244">
        <f t="shared" si="85"/>
        <v>0</v>
      </c>
      <c r="L26" s="244">
        <f t="shared" si="85"/>
        <v>0</v>
      </c>
      <c r="M26" s="244">
        <f t="shared" si="85"/>
        <v>0</v>
      </c>
      <c r="N26" s="244">
        <f t="shared" si="85"/>
        <v>0</v>
      </c>
      <c r="O26" s="244">
        <f t="shared" si="85"/>
        <v>0</v>
      </c>
      <c r="P26" s="244">
        <f t="shared" si="85"/>
        <v>0</v>
      </c>
      <c r="Q26" s="244">
        <f t="shared" si="85"/>
        <v>0</v>
      </c>
      <c r="R26" s="244">
        <f t="shared" si="85"/>
        <v>0</v>
      </c>
      <c r="S26" s="465">
        <f t="shared" si="85"/>
        <v>0</v>
      </c>
    </row>
    <row r="27" spans="1:19" ht="18" customHeight="1" thickTop="1" x14ac:dyDescent="0.2">
      <c r="A27" s="690" t="s">
        <v>124</v>
      </c>
      <c r="B27" s="56" t="s">
        <v>31</v>
      </c>
      <c r="C27" s="366">
        <f>(C7+C11+C15+C19+C23)</f>
        <v>3068</v>
      </c>
      <c r="D27" s="171">
        <f t="shared" ref="D27:S27" si="86">(D7+D11+D15+D19+D23)</f>
        <v>2478</v>
      </c>
      <c r="E27" s="171">
        <f t="shared" si="86"/>
        <v>246</v>
      </c>
      <c r="F27" s="172">
        <f t="shared" si="86"/>
        <v>344</v>
      </c>
      <c r="G27" s="173">
        <f t="shared" si="86"/>
        <v>73</v>
      </c>
      <c r="H27" s="174">
        <f t="shared" si="86"/>
        <v>2</v>
      </c>
      <c r="I27" s="171">
        <f t="shared" si="86"/>
        <v>6</v>
      </c>
      <c r="J27" s="171">
        <f t="shared" si="86"/>
        <v>25</v>
      </c>
      <c r="K27" s="171">
        <f t="shared" si="86"/>
        <v>7</v>
      </c>
      <c r="L27" s="171">
        <f t="shared" si="86"/>
        <v>3</v>
      </c>
      <c r="M27" s="171">
        <f t="shared" si="86"/>
        <v>1</v>
      </c>
      <c r="N27" s="171">
        <f t="shared" si="86"/>
        <v>4</v>
      </c>
      <c r="O27" s="171">
        <f t="shared" si="86"/>
        <v>6</v>
      </c>
      <c r="P27" s="171">
        <f t="shared" si="86"/>
        <v>2</v>
      </c>
      <c r="Q27" s="171">
        <f t="shared" si="86"/>
        <v>16</v>
      </c>
      <c r="R27" s="171">
        <f t="shared" si="86"/>
        <v>0</v>
      </c>
      <c r="S27" s="172">
        <f t="shared" si="86"/>
        <v>1</v>
      </c>
    </row>
    <row r="28" spans="1:19" ht="18" customHeight="1" x14ac:dyDescent="0.2">
      <c r="A28" s="691"/>
      <c r="B28" s="449" t="s">
        <v>21</v>
      </c>
      <c r="C28" s="466">
        <v>100</v>
      </c>
      <c r="D28" s="467">
        <f t="shared" ref="D28" si="87">IF($C27=0,0,(D27/$C27*100))</f>
        <v>80.769230769230774</v>
      </c>
      <c r="E28" s="467">
        <f t="shared" ref="E28" si="88">IF($C27=0,0,(E27/$C27*100))</f>
        <v>8.0182529335071706</v>
      </c>
      <c r="F28" s="468">
        <f t="shared" ref="F28" si="89">IF($C27=0,0,(F27/$C27*100))</f>
        <v>11.212516297262059</v>
      </c>
      <c r="G28" s="469">
        <f t="shared" ref="G28" si="90">IF($C27=0,0,(G27/$C27*100))</f>
        <v>2.379400260756193</v>
      </c>
      <c r="H28" s="470">
        <f t="shared" ref="H28" si="91">IF($C27=0,0,(H27/$C27*100))</f>
        <v>6.51890482398957E-2</v>
      </c>
      <c r="I28" s="471">
        <f t="shared" ref="I28" si="92">IF($C27=0,0,(I27/$C27*100))</f>
        <v>0.19556714471968711</v>
      </c>
      <c r="J28" s="471">
        <f t="shared" ref="J28" si="93">IF($C27=0,0,(J27/$C27*100))</f>
        <v>0.81486310299869624</v>
      </c>
      <c r="K28" s="471">
        <f t="shared" ref="K28" si="94">IF($C27=0,0,(K27/$C27*100))</f>
        <v>0.22816166883963493</v>
      </c>
      <c r="L28" s="471">
        <f t="shared" ref="L28" si="95">IF($C27=0,0,(L27/$C27*100))</f>
        <v>9.7783572359843557E-2</v>
      </c>
      <c r="M28" s="471">
        <f t="shared" ref="M28" si="96">IF($C27=0,0,(M27/$C27*100))</f>
        <v>3.259452411994785E-2</v>
      </c>
      <c r="N28" s="471">
        <f t="shared" ref="N28" si="97">IF($C27=0,0,(N27/$C27*100))</f>
        <v>0.1303780964797914</v>
      </c>
      <c r="O28" s="471">
        <f t="shared" ref="O28" si="98">IF($C27=0,0,(O27/$C27*100))</f>
        <v>0.19556714471968711</v>
      </c>
      <c r="P28" s="471">
        <f t="shared" ref="P28" si="99">IF($C27=0,0,(P27/$C27*100))</f>
        <v>6.51890482398957E-2</v>
      </c>
      <c r="Q28" s="471">
        <f t="shared" ref="Q28" si="100">IF($C27=0,0,(Q27/$C27*100))</f>
        <v>0.5215123859191656</v>
      </c>
      <c r="R28" s="471">
        <f t="shared" ref="R28" si="101">IF($C27=0,0,(R27/$C27*100))</f>
        <v>0</v>
      </c>
      <c r="S28" s="472">
        <f t="shared" ref="S28" si="102">IF($C27=0,0,(S27/$C27*100))</f>
        <v>3.259452411994785E-2</v>
      </c>
    </row>
    <row r="29" spans="1:19" ht="18" customHeight="1" x14ac:dyDescent="0.2">
      <c r="A29" s="457" t="s">
        <v>82</v>
      </c>
      <c r="B29" s="458" t="s">
        <v>31</v>
      </c>
      <c r="C29" s="482">
        <f>(C9+C13+C17+C21+C25)</f>
        <v>84682</v>
      </c>
      <c r="D29" s="482">
        <f t="shared" ref="D29:S29" si="103">(D9+D13+D17+D21+D25)</f>
        <v>69251</v>
      </c>
      <c r="E29" s="482">
        <f t="shared" si="103"/>
        <v>6447</v>
      </c>
      <c r="F29" s="482">
        <f t="shared" si="103"/>
        <v>8984</v>
      </c>
      <c r="G29" s="482">
        <f t="shared" si="103"/>
        <v>1999</v>
      </c>
      <c r="H29" s="482">
        <f t="shared" si="103"/>
        <v>30</v>
      </c>
      <c r="I29" s="482">
        <f t="shared" si="103"/>
        <v>214</v>
      </c>
      <c r="J29" s="482">
        <f t="shared" si="103"/>
        <v>720</v>
      </c>
      <c r="K29" s="482">
        <f t="shared" si="103"/>
        <v>166</v>
      </c>
      <c r="L29" s="482">
        <f t="shared" si="103"/>
        <v>76</v>
      </c>
      <c r="M29" s="482">
        <f t="shared" si="103"/>
        <v>24</v>
      </c>
      <c r="N29" s="482">
        <f t="shared" si="103"/>
        <v>108</v>
      </c>
      <c r="O29" s="482">
        <f t="shared" si="103"/>
        <v>196</v>
      </c>
      <c r="P29" s="482">
        <f t="shared" si="103"/>
        <v>42</v>
      </c>
      <c r="Q29" s="482">
        <f t="shared" si="103"/>
        <v>419</v>
      </c>
      <c r="R29" s="482">
        <f t="shared" si="103"/>
        <v>0</v>
      </c>
      <c r="S29" s="483">
        <f t="shared" si="103"/>
        <v>4</v>
      </c>
    </row>
    <row r="30" spans="1:19" ht="18" customHeight="1" thickBot="1" x14ac:dyDescent="0.25">
      <c r="A30" s="464" t="s">
        <v>83</v>
      </c>
      <c r="B30" s="51" t="s">
        <v>31</v>
      </c>
      <c r="C30" s="253">
        <f>IF(C27=0,0,(C29/C27))</f>
        <v>27.601694915254239</v>
      </c>
      <c r="D30" s="244">
        <f t="shared" ref="D30" si="104">IF(D27=0,0,(D29/D27))</f>
        <v>27.94632768361582</v>
      </c>
      <c r="E30" s="244">
        <f t="shared" ref="E30" si="105">IF(E27=0,0,(E29/E27))</f>
        <v>26.207317073170731</v>
      </c>
      <c r="F30" s="254">
        <f t="shared" ref="F30" si="106">IF(F27=0,0,(F29/F27))</f>
        <v>26.11627906976744</v>
      </c>
      <c r="G30" s="255">
        <f t="shared" ref="G30" si="107">IF(G27=0,0,(G29/G27))</f>
        <v>27.383561643835616</v>
      </c>
      <c r="H30" s="256">
        <f t="shared" ref="H30" si="108">IF(H27=0,0,(H29/H27))</f>
        <v>15</v>
      </c>
      <c r="I30" s="244">
        <f t="shared" ref="I30" si="109">IF(I27=0,0,(I29/I27))</f>
        <v>35.666666666666664</v>
      </c>
      <c r="J30" s="244">
        <f t="shared" ref="J30" si="110">IF(J27=0,0,(J29/J27))</f>
        <v>28.8</v>
      </c>
      <c r="K30" s="244">
        <f t="shared" ref="K30" si="111">IF(K27=0,0,(K29/K27))</f>
        <v>23.714285714285715</v>
      </c>
      <c r="L30" s="244">
        <f t="shared" ref="L30" si="112">IF(L27=0,0,(L29/L27))</f>
        <v>25.333333333333332</v>
      </c>
      <c r="M30" s="244">
        <f t="shared" ref="M30" si="113">IF(M27=0,0,(M29/M27))</f>
        <v>24</v>
      </c>
      <c r="N30" s="244">
        <f t="shared" ref="N30" si="114">IF(N27=0,0,(N29/N27))</f>
        <v>27</v>
      </c>
      <c r="O30" s="244">
        <f t="shared" ref="O30" si="115">IF(O27=0,0,(O29/O27))</f>
        <v>32.666666666666664</v>
      </c>
      <c r="P30" s="244">
        <f t="shared" ref="P30" si="116">IF(P27=0,0,(P29/P27))</f>
        <v>21</v>
      </c>
      <c r="Q30" s="244">
        <f t="shared" ref="Q30" si="117">IF(Q27=0,0,(Q29/Q27))</f>
        <v>26.1875</v>
      </c>
      <c r="R30" s="244">
        <f t="shared" ref="R30" si="118">IF(R27=0,0,(R29/R27))</f>
        <v>0</v>
      </c>
      <c r="S30" s="465">
        <f t="shared" ref="S30" si="119">IF(S27=0,0,(S29/S27))</f>
        <v>4</v>
      </c>
    </row>
    <row r="31" spans="1:19" ht="27" customHeight="1" thickTop="1" thickBot="1" x14ac:dyDescent="0.25">
      <c r="A31" s="678" t="s">
        <v>88</v>
      </c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80"/>
    </row>
    <row r="32" spans="1:19" ht="18" customHeight="1" thickTop="1" x14ac:dyDescent="0.2">
      <c r="A32" s="675" t="s">
        <v>89</v>
      </c>
      <c r="B32" s="52" t="s">
        <v>31</v>
      </c>
      <c r="C32" s="366">
        <v>949</v>
      </c>
      <c r="D32" s="171">
        <v>712</v>
      </c>
      <c r="E32" s="171">
        <v>101</v>
      </c>
      <c r="F32" s="172">
        <v>136</v>
      </c>
      <c r="G32" s="173">
        <v>33</v>
      </c>
      <c r="H32" s="174"/>
      <c r="I32" s="171">
        <v>1</v>
      </c>
      <c r="J32" s="171">
        <v>8</v>
      </c>
      <c r="K32" s="171">
        <v>1</v>
      </c>
      <c r="L32" s="171"/>
      <c r="M32" s="171">
        <v>1</v>
      </c>
      <c r="N32" s="171">
        <v>4</v>
      </c>
      <c r="O32" s="171">
        <v>3</v>
      </c>
      <c r="P32" s="171">
        <v>1</v>
      </c>
      <c r="Q32" s="171">
        <v>12</v>
      </c>
      <c r="R32" s="171"/>
      <c r="S32" s="172">
        <v>2</v>
      </c>
    </row>
    <row r="33" spans="1:19" ht="18" customHeight="1" x14ac:dyDescent="0.2">
      <c r="A33" s="676"/>
      <c r="B33" s="449" t="s">
        <v>21</v>
      </c>
      <c r="C33" s="466">
        <v>100</v>
      </c>
      <c r="D33" s="467">
        <f>IF($C32=0,0,(D32/$C32*100))</f>
        <v>75.026343519494205</v>
      </c>
      <c r="E33" s="467">
        <f t="shared" ref="E33" si="120">IF($C32=0,0,(E32/$C32*100))</f>
        <v>10.642781875658589</v>
      </c>
      <c r="F33" s="468">
        <f t="shared" ref="F33" si="121">IF($C32=0,0,(F32/$C32*100))</f>
        <v>14.330874604847207</v>
      </c>
      <c r="G33" s="469">
        <f t="shared" ref="G33" si="122">IF($C32=0,0,(G32/$C32*100))</f>
        <v>3.4773445732349839</v>
      </c>
      <c r="H33" s="470">
        <f t="shared" ref="H33" si="123">IF($C32=0,0,(H32/$C32*100))</f>
        <v>0</v>
      </c>
      <c r="I33" s="471">
        <f t="shared" ref="I33" si="124">IF($C32=0,0,(I32/$C32*100))</f>
        <v>0.10537407797681769</v>
      </c>
      <c r="J33" s="471">
        <f t="shared" ref="J33" si="125">IF($C32=0,0,(J32/$C32*100))</f>
        <v>0.84299262381454154</v>
      </c>
      <c r="K33" s="471">
        <f t="shared" ref="K33" si="126">IF($C32=0,0,(K32/$C32*100))</f>
        <v>0.10537407797681769</v>
      </c>
      <c r="L33" s="471">
        <f t="shared" ref="L33" si="127">IF($C32=0,0,(L32/$C32*100))</f>
        <v>0</v>
      </c>
      <c r="M33" s="471">
        <f t="shared" ref="M33" si="128">IF($C32=0,0,(M32/$C32*100))</f>
        <v>0.10537407797681769</v>
      </c>
      <c r="N33" s="471">
        <f t="shared" ref="N33" si="129">IF($C32=0,0,(N32/$C32*100))</f>
        <v>0.42149631190727077</v>
      </c>
      <c r="O33" s="471">
        <f t="shared" ref="O33" si="130">IF($C32=0,0,(O32/$C32*100))</f>
        <v>0.31612223393045313</v>
      </c>
      <c r="P33" s="471">
        <f t="shared" ref="P33" si="131">IF($C32=0,0,(P32/$C32*100))</f>
        <v>0.10537407797681769</v>
      </c>
      <c r="Q33" s="471">
        <f t="shared" ref="Q33" si="132">IF($C32=0,0,(Q32/$C32*100))</f>
        <v>1.2644889357218125</v>
      </c>
      <c r="R33" s="471">
        <f t="shared" ref="R33" si="133">IF($C32=0,0,(R32/$C32*100))</f>
        <v>0</v>
      </c>
      <c r="S33" s="472">
        <f t="shared" ref="S33" si="134">IF($C32=0,0,(S32/$C32*100))</f>
        <v>0.21074815595363539</v>
      </c>
    </row>
    <row r="34" spans="1:19" ht="18" customHeight="1" x14ac:dyDescent="0.2">
      <c r="A34" s="473" t="s">
        <v>90</v>
      </c>
      <c r="B34" s="458" t="s">
        <v>116</v>
      </c>
      <c r="C34" s="459">
        <v>400539</v>
      </c>
      <c r="D34" s="460">
        <v>301229</v>
      </c>
      <c r="E34" s="461">
        <v>41254</v>
      </c>
      <c r="F34" s="462">
        <v>58056</v>
      </c>
      <c r="G34" s="50">
        <v>13905</v>
      </c>
      <c r="H34" s="461"/>
      <c r="I34" s="461">
        <v>500</v>
      </c>
      <c r="J34" s="461">
        <v>3616</v>
      </c>
      <c r="K34" s="461">
        <v>500</v>
      </c>
      <c r="L34" s="461"/>
      <c r="M34" s="461">
        <v>500</v>
      </c>
      <c r="N34" s="461">
        <v>1439</v>
      </c>
      <c r="O34" s="461">
        <v>1500</v>
      </c>
      <c r="P34" s="461">
        <v>500</v>
      </c>
      <c r="Q34" s="461">
        <v>4750</v>
      </c>
      <c r="R34" s="461"/>
      <c r="S34" s="463">
        <v>600</v>
      </c>
    </row>
    <row r="35" spans="1:19" ht="18" customHeight="1" thickBot="1" x14ac:dyDescent="0.25">
      <c r="A35" s="474" t="s">
        <v>91</v>
      </c>
      <c r="B35" s="252" t="s">
        <v>116</v>
      </c>
      <c r="C35" s="241">
        <f>IF(C32=0,0,(C34/C32))</f>
        <v>422.06427818756583</v>
      </c>
      <c r="D35" s="240">
        <f t="shared" ref="D35" si="135">IF(D32=0,0,(D34/D32))</f>
        <v>423.07443820224717</v>
      </c>
      <c r="E35" s="240">
        <f t="shared" ref="E35" si="136">IF(E32=0,0,(E34/E32))</f>
        <v>408.45544554455444</v>
      </c>
      <c r="F35" s="241">
        <f t="shared" ref="F35" si="137">IF(F32=0,0,(F34/F32))</f>
        <v>426.88235294117646</v>
      </c>
      <c r="G35" s="242">
        <f t="shared" ref="G35" si="138">IF(G32=0,0,(G34/G32))</f>
        <v>421.36363636363637</v>
      </c>
      <c r="H35" s="243">
        <f t="shared" ref="H35" si="139">IF(H32=0,0,(H34/H32))</f>
        <v>0</v>
      </c>
      <c r="I35" s="240">
        <f t="shared" ref="I35" si="140">IF(I32=0,0,(I34/I32))</f>
        <v>500</v>
      </c>
      <c r="J35" s="240">
        <f t="shared" ref="J35" si="141">IF(J32=0,0,(J34/J32))</f>
        <v>452</v>
      </c>
      <c r="K35" s="240">
        <f t="shared" ref="K35" si="142">IF(K32=0,0,(K34/K32))</f>
        <v>500</v>
      </c>
      <c r="L35" s="240">
        <f t="shared" ref="L35" si="143">IF(L32=0,0,(L34/L32))</f>
        <v>0</v>
      </c>
      <c r="M35" s="240">
        <f t="shared" ref="M35" si="144">IF(M32=0,0,(M34/M32))</f>
        <v>500</v>
      </c>
      <c r="N35" s="240">
        <f t="shared" ref="N35" si="145">IF(N32=0,0,(N34/N32))</f>
        <v>359.75</v>
      </c>
      <c r="O35" s="240">
        <f t="shared" ref="O35" si="146">IF(O32=0,0,(O34/O32))</f>
        <v>500</v>
      </c>
      <c r="P35" s="240">
        <f t="shared" ref="P35" si="147">IF(P32=0,0,(P34/P32))</f>
        <v>500</v>
      </c>
      <c r="Q35" s="240">
        <f t="shared" ref="Q35" si="148">IF(Q32=0,0,(Q34/Q32))</f>
        <v>395.83333333333331</v>
      </c>
      <c r="R35" s="240">
        <f t="shared" ref="R35" si="149">IF(R32=0,0,(R34/R32))</f>
        <v>0</v>
      </c>
      <c r="S35" s="484">
        <f t="shared" ref="S35" si="150">IF(S32=0,0,(S34/S32))</f>
        <v>300</v>
      </c>
    </row>
    <row r="36" spans="1:19" ht="18" customHeight="1" thickTop="1" x14ac:dyDescent="0.2">
      <c r="A36" s="675" t="s">
        <v>92</v>
      </c>
      <c r="B36" s="250" t="s">
        <v>31</v>
      </c>
      <c r="C36" s="366">
        <v>1109</v>
      </c>
      <c r="D36" s="171">
        <v>877</v>
      </c>
      <c r="E36" s="171">
        <v>94</v>
      </c>
      <c r="F36" s="172">
        <v>138</v>
      </c>
      <c r="G36" s="173">
        <v>36</v>
      </c>
      <c r="H36" s="174">
        <v>2</v>
      </c>
      <c r="I36" s="171">
        <v>3</v>
      </c>
      <c r="J36" s="171">
        <v>4</v>
      </c>
      <c r="K36" s="171">
        <v>2</v>
      </c>
      <c r="L36" s="171">
        <v>2</v>
      </c>
      <c r="M36" s="171">
        <v>1</v>
      </c>
      <c r="N36" s="171">
        <v>2</v>
      </c>
      <c r="O36" s="171">
        <v>3</v>
      </c>
      <c r="P36" s="171">
        <v>1</v>
      </c>
      <c r="Q36" s="171">
        <v>16</v>
      </c>
      <c r="R36" s="171"/>
      <c r="S36" s="172"/>
    </row>
    <row r="37" spans="1:19" ht="18" customHeight="1" x14ac:dyDescent="0.2">
      <c r="A37" s="676"/>
      <c r="B37" s="449" t="s">
        <v>21</v>
      </c>
      <c r="C37" s="466">
        <v>100</v>
      </c>
      <c r="D37" s="467">
        <f>IF($C36=0,0,(D36/$C36*100))</f>
        <v>79.080252479711461</v>
      </c>
      <c r="E37" s="467">
        <f t="shared" ref="E37" si="151">IF($C36=0,0,(E36/$C36*100))</f>
        <v>8.4761045987376029</v>
      </c>
      <c r="F37" s="468">
        <f t="shared" ref="F37" si="152">IF($C36=0,0,(F36/$C36*100))</f>
        <v>12.443642921550948</v>
      </c>
      <c r="G37" s="469">
        <f t="shared" ref="G37" si="153">IF($C36=0,0,(G36/$C36*100))</f>
        <v>3.2461677186654643</v>
      </c>
      <c r="H37" s="470">
        <f t="shared" ref="H37" si="154">IF($C36=0,0,(H36/$C36*100))</f>
        <v>0.18034265103697023</v>
      </c>
      <c r="I37" s="471">
        <f t="shared" ref="I37" si="155">IF($C36=0,0,(I36/$C36*100))</f>
        <v>0.27051397655545539</v>
      </c>
      <c r="J37" s="471">
        <f t="shared" ref="J37" si="156">IF($C36=0,0,(J36/$C36*100))</f>
        <v>0.36068530207394045</v>
      </c>
      <c r="K37" s="471">
        <f t="shared" ref="K37" si="157">IF($C36=0,0,(K36/$C36*100))</f>
        <v>0.18034265103697023</v>
      </c>
      <c r="L37" s="471">
        <f t="shared" ref="L37" si="158">IF($C36=0,0,(L36/$C36*100))</f>
        <v>0.18034265103697023</v>
      </c>
      <c r="M37" s="471">
        <f t="shared" ref="M37" si="159">IF($C36=0,0,(M36/$C36*100))</f>
        <v>9.0171325518485113E-2</v>
      </c>
      <c r="N37" s="471">
        <f t="shared" ref="N37" si="160">IF($C36=0,0,(N36/$C36*100))</f>
        <v>0.18034265103697023</v>
      </c>
      <c r="O37" s="471">
        <f t="shared" ref="O37" si="161">IF($C36=0,0,(O36/$C36*100))</f>
        <v>0.27051397655545539</v>
      </c>
      <c r="P37" s="471">
        <f t="shared" ref="P37" si="162">IF($C36=0,0,(P36/$C36*100))</f>
        <v>9.0171325518485113E-2</v>
      </c>
      <c r="Q37" s="471">
        <f t="shared" ref="Q37" si="163">IF($C36=0,0,(Q36/$C36*100))</f>
        <v>1.4427412082957618</v>
      </c>
      <c r="R37" s="471">
        <f t="shared" ref="R37" si="164">IF($C36=0,0,(R36/$C36*100))</f>
        <v>0</v>
      </c>
      <c r="S37" s="472">
        <f t="shared" ref="S37" si="165">IF($C36=0,0,(S36/$C36*100))</f>
        <v>0</v>
      </c>
    </row>
    <row r="38" spans="1:19" ht="18" customHeight="1" x14ac:dyDescent="0.2">
      <c r="A38" s="473" t="s">
        <v>90</v>
      </c>
      <c r="B38" s="251" t="s">
        <v>116</v>
      </c>
      <c r="C38" s="459">
        <v>837315</v>
      </c>
      <c r="D38" s="460">
        <v>660871</v>
      </c>
      <c r="E38" s="461">
        <v>72050</v>
      </c>
      <c r="F38" s="462">
        <v>104394</v>
      </c>
      <c r="G38" s="50">
        <v>28579</v>
      </c>
      <c r="H38" s="461">
        <v>1284</v>
      </c>
      <c r="I38" s="461">
        <v>2626</v>
      </c>
      <c r="J38" s="461">
        <v>2816</v>
      </c>
      <c r="K38" s="461">
        <v>1752</v>
      </c>
      <c r="L38" s="461">
        <v>1519</v>
      </c>
      <c r="M38" s="461">
        <v>700</v>
      </c>
      <c r="N38" s="461">
        <v>1792</v>
      </c>
      <c r="O38" s="461">
        <v>2544</v>
      </c>
      <c r="P38" s="461">
        <v>558</v>
      </c>
      <c r="Q38" s="461">
        <v>12988</v>
      </c>
      <c r="R38" s="461"/>
      <c r="S38" s="463"/>
    </row>
    <row r="39" spans="1:19" ht="18" customHeight="1" thickBot="1" x14ac:dyDescent="0.25">
      <c r="A39" s="485" t="s">
        <v>91</v>
      </c>
      <c r="B39" s="51" t="s">
        <v>116</v>
      </c>
      <c r="C39" s="241">
        <f>IF(C36=0,0,(C38/C36))</f>
        <v>755.01803426510367</v>
      </c>
      <c r="D39" s="240">
        <f t="shared" ref="D39" si="166">IF(D36=0,0,(D38/D36))</f>
        <v>753.55872291904222</v>
      </c>
      <c r="E39" s="240">
        <f t="shared" ref="E39" si="167">IF(E36=0,0,(E38/E36))</f>
        <v>766.48936170212767</v>
      </c>
      <c r="F39" s="241">
        <f t="shared" ref="F39" si="168">IF(F36=0,0,(F38/F36))</f>
        <v>756.47826086956525</v>
      </c>
      <c r="G39" s="242">
        <f t="shared" ref="G39" si="169">IF(G36=0,0,(G38/G36))</f>
        <v>793.86111111111109</v>
      </c>
      <c r="H39" s="243">
        <f t="shared" ref="H39" si="170">IF(H36=0,0,(H38/H36))</f>
        <v>642</v>
      </c>
      <c r="I39" s="240">
        <f t="shared" ref="I39" si="171">IF(I36=0,0,(I38/I36))</f>
        <v>875.33333333333337</v>
      </c>
      <c r="J39" s="240">
        <f t="shared" ref="J39" si="172">IF(J36=0,0,(J38/J36))</f>
        <v>704</v>
      </c>
      <c r="K39" s="240">
        <f t="shared" ref="K39" si="173">IF(K36=0,0,(K38/K36))</f>
        <v>876</v>
      </c>
      <c r="L39" s="240">
        <f t="shared" ref="L39" si="174">IF(L36=0,0,(L38/L36))</f>
        <v>759.5</v>
      </c>
      <c r="M39" s="240">
        <f t="shared" ref="M39" si="175">IF(M36=0,0,(M38/M36))</f>
        <v>700</v>
      </c>
      <c r="N39" s="240">
        <f t="shared" ref="N39" si="176">IF(N36=0,0,(N38/N36))</f>
        <v>896</v>
      </c>
      <c r="O39" s="240">
        <f t="shared" ref="O39" si="177">IF(O36=0,0,(O38/O36))</f>
        <v>848</v>
      </c>
      <c r="P39" s="240">
        <f t="shared" ref="P39" si="178">IF(P36=0,0,(P38/P36))</f>
        <v>558</v>
      </c>
      <c r="Q39" s="240">
        <f t="shared" ref="Q39" si="179">IF(Q36=0,0,(Q38/Q36))</f>
        <v>811.75</v>
      </c>
      <c r="R39" s="240">
        <f t="shared" ref="R39" si="180">IF(R36=0,0,(R38/R36))</f>
        <v>0</v>
      </c>
      <c r="S39" s="484">
        <f t="shared" ref="S39" si="181">IF(S36=0,0,(S38/S36))</f>
        <v>0</v>
      </c>
    </row>
    <row r="40" spans="1:19" ht="18" customHeight="1" thickTop="1" x14ac:dyDescent="0.2">
      <c r="A40" s="677" t="s">
        <v>93</v>
      </c>
      <c r="B40" s="249" t="s">
        <v>31</v>
      </c>
      <c r="C40" s="366">
        <v>3126</v>
      </c>
      <c r="D40" s="171">
        <v>2487</v>
      </c>
      <c r="E40" s="171">
        <v>257</v>
      </c>
      <c r="F40" s="172">
        <v>382</v>
      </c>
      <c r="G40" s="173">
        <v>89</v>
      </c>
      <c r="H40" s="174">
        <v>3</v>
      </c>
      <c r="I40" s="171">
        <v>10</v>
      </c>
      <c r="J40" s="171">
        <v>14</v>
      </c>
      <c r="K40" s="171">
        <v>7</v>
      </c>
      <c r="L40" s="171">
        <v>4</v>
      </c>
      <c r="M40" s="171">
        <v>2</v>
      </c>
      <c r="N40" s="171">
        <v>10</v>
      </c>
      <c r="O40" s="171">
        <v>7</v>
      </c>
      <c r="P40" s="171"/>
      <c r="Q40" s="171">
        <v>30</v>
      </c>
      <c r="R40" s="171"/>
      <c r="S40" s="172">
        <v>2</v>
      </c>
    </row>
    <row r="41" spans="1:19" ht="18" customHeight="1" x14ac:dyDescent="0.2">
      <c r="A41" s="676"/>
      <c r="B41" s="486" t="s">
        <v>21</v>
      </c>
      <c r="C41" s="466">
        <v>100</v>
      </c>
      <c r="D41" s="467">
        <f t="shared" ref="D41" si="182">IF($C40=0,0,(D40/$C40*100))</f>
        <v>79.55854126679462</v>
      </c>
      <c r="E41" s="467">
        <f t="shared" ref="E41" si="183">IF($C40=0,0,(E40/$C40*100))</f>
        <v>8.2213691618682034</v>
      </c>
      <c r="F41" s="468">
        <f t="shared" ref="F41" si="184">IF($C40=0,0,(F40/$C40*100))</f>
        <v>12.220089571337173</v>
      </c>
      <c r="G41" s="469">
        <f t="shared" ref="G41" si="185">IF($C40=0,0,(G40/$C40*100))</f>
        <v>2.8470889315419066</v>
      </c>
      <c r="H41" s="470">
        <f t="shared" ref="H41" si="186">IF($C40=0,0,(H40/$C40*100))</f>
        <v>9.5969289827255277E-2</v>
      </c>
      <c r="I41" s="471">
        <f t="shared" ref="I41" si="187">IF($C40=0,0,(I40/$C40*100))</f>
        <v>0.31989763275751759</v>
      </c>
      <c r="J41" s="471">
        <f t="shared" ref="J41" si="188">IF($C40=0,0,(J40/$C40*100))</f>
        <v>0.44785668586052468</v>
      </c>
      <c r="K41" s="471">
        <f t="shared" ref="K41" si="189">IF($C40=0,0,(K40/$C40*100))</f>
        <v>0.22392834293026234</v>
      </c>
      <c r="L41" s="471">
        <f t="shared" ref="L41" si="190">IF($C40=0,0,(L40/$C40*100))</f>
        <v>0.12795905310300704</v>
      </c>
      <c r="M41" s="471">
        <f t="shared" ref="M41" si="191">IF($C40=0,0,(M40/$C40*100))</f>
        <v>6.3979526551503518E-2</v>
      </c>
      <c r="N41" s="471">
        <f t="shared" ref="N41" si="192">IF($C40=0,0,(N40/$C40*100))</f>
        <v>0.31989763275751759</v>
      </c>
      <c r="O41" s="471">
        <f t="shared" ref="O41" si="193">IF($C40=0,0,(O40/$C40*100))</f>
        <v>0.22392834293026234</v>
      </c>
      <c r="P41" s="471">
        <f t="shared" ref="P41" si="194">IF($C40=0,0,(P40/$C40*100))</f>
        <v>0</v>
      </c>
      <c r="Q41" s="471">
        <f t="shared" ref="Q41" si="195">IF($C40=0,0,(Q40/$C40*100))</f>
        <v>0.95969289827255266</v>
      </c>
      <c r="R41" s="471">
        <f t="shared" ref="R41" si="196">IF($C40=0,0,(R40/$C40*100))</f>
        <v>0</v>
      </c>
      <c r="S41" s="472">
        <f t="shared" ref="S41" si="197">IF($C40=0,0,(S40/$C40*100))</f>
        <v>6.3979526551503518E-2</v>
      </c>
    </row>
    <row r="42" spans="1:19" ht="18" customHeight="1" x14ac:dyDescent="0.2">
      <c r="A42" s="473" t="s">
        <v>90</v>
      </c>
      <c r="B42" s="53" t="s">
        <v>116</v>
      </c>
      <c r="C42" s="459">
        <v>4238560</v>
      </c>
      <c r="D42" s="460">
        <v>3383673</v>
      </c>
      <c r="E42" s="461">
        <v>338927</v>
      </c>
      <c r="F42" s="462">
        <v>515960</v>
      </c>
      <c r="G42" s="50">
        <v>119148</v>
      </c>
      <c r="H42" s="461">
        <v>4338</v>
      </c>
      <c r="I42" s="461">
        <v>14430</v>
      </c>
      <c r="J42" s="461">
        <v>19657</v>
      </c>
      <c r="K42" s="461">
        <v>10424</v>
      </c>
      <c r="L42" s="461">
        <v>6282</v>
      </c>
      <c r="M42" s="461">
        <v>2621</v>
      </c>
      <c r="N42" s="461">
        <v>11396</v>
      </c>
      <c r="O42" s="461">
        <v>8263</v>
      </c>
      <c r="P42" s="461"/>
      <c r="Q42" s="461">
        <v>38987</v>
      </c>
      <c r="R42" s="461"/>
      <c r="S42" s="463">
        <v>2750</v>
      </c>
    </row>
    <row r="43" spans="1:19" ht="18" customHeight="1" thickBot="1" x14ac:dyDescent="0.25">
      <c r="A43" s="474" t="s">
        <v>91</v>
      </c>
      <c r="B43" s="487" t="s">
        <v>116</v>
      </c>
      <c r="C43" s="241">
        <f>IF(C40=0,0,(C42/C40))</f>
        <v>1355.9053103007038</v>
      </c>
      <c r="D43" s="240">
        <f t="shared" ref="D43" si="198">IF(D40=0,0,(D42/D40))</f>
        <v>1360.5440289505427</v>
      </c>
      <c r="E43" s="240">
        <f t="shared" ref="E43" si="199">IF(E40=0,0,(E42/E40))</f>
        <v>1318.7821011673152</v>
      </c>
      <c r="F43" s="241">
        <f t="shared" ref="F43" si="200">IF(F40=0,0,(F42/F40))</f>
        <v>1350.6806282722514</v>
      </c>
      <c r="G43" s="242">
        <f t="shared" ref="G43" si="201">IF(G40=0,0,(G42/G40))</f>
        <v>1338.7415730337079</v>
      </c>
      <c r="H43" s="243">
        <f t="shared" ref="H43" si="202">IF(H40=0,0,(H42/H40))</f>
        <v>1446</v>
      </c>
      <c r="I43" s="240">
        <f t="shared" ref="I43" si="203">IF(I40=0,0,(I42/I40))</f>
        <v>1443</v>
      </c>
      <c r="J43" s="240">
        <f t="shared" ref="J43" si="204">IF(J40=0,0,(J42/J40))</f>
        <v>1404.0714285714287</v>
      </c>
      <c r="K43" s="240">
        <f t="shared" ref="K43" si="205">IF(K40=0,0,(K42/K40))</f>
        <v>1489.1428571428571</v>
      </c>
      <c r="L43" s="240">
        <f t="shared" ref="L43" si="206">IF(L40=0,0,(L42/L40))</f>
        <v>1570.5</v>
      </c>
      <c r="M43" s="240">
        <f t="shared" ref="M43" si="207">IF(M40=0,0,(M42/M40))</f>
        <v>1310.5</v>
      </c>
      <c r="N43" s="240">
        <f t="shared" ref="N43" si="208">IF(N40=0,0,(N42/N40))</f>
        <v>1139.5999999999999</v>
      </c>
      <c r="O43" s="240">
        <f t="shared" ref="O43" si="209">IF(O40=0,0,(O42/O40))</f>
        <v>1180.4285714285713</v>
      </c>
      <c r="P43" s="240">
        <f t="shared" ref="P43" si="210">IF(P40=0,0,(P42/P40))</f>
        <v>0</v>
      </c>
      <c r="Q43" s="240">
        <f t="shared" ref="Q43" si="211">IF(Q40=0,0,(Q42/Q40))</f>
        <v>1299.5666666666666</v>
      </c>
      <c r="R43" s="240">
        <f t="shared" ref="R43" si="212">IF(R40=0,0,(R42/R40))</f>
        <v>0</v>
      </c>
      <c r="S43" s="484">
        <f t="shared" ref="S43" si="213">IF(S40=0,0,(S42/S40))</f>
        <v>1375</v>
      </c>
    </row>
    <row r="44" spans="1:19" ht="18" customHeight="1" thickTop="1" x14ac:dyDescent="0.2">
      <c r="A44" s="675" t="s">
        <v>94</v>
      </c>
      <c r="B44" s="250" t="s">
        <v>31</v>
      </c>
      <c r="C44" s="366">
        <v>2024</v>
      </c>
      <c r="D44" s="171">
        <v>1728</v>
      </c>
      <c r="E44" s="171">
        <v>94</v>
      </c>
      <c r="F44" s="172">
        <v>202</v>
      </c>
      <c r="G44" s="173">
        <v>44</v>
      </c>
      <c r="H44" s="174">
        <v>2</v>
      </c>
      <c r="I44" s="171">
        <v>2</v>
      </c>
      <c r="J44" s="171">
        <v>14</v>
      </c>
      <c r="K44" s="171">
        <v>4</v>
      </c>
      <c r="L44" s="171"/>
      <c r="M44" s="171">
        <v>1</v>
      </c>
      <c r="N44" s="171">
        <v>5</v>
      </c>
      <c r="O44" s="171">
        <v>2</v>
      </c>
      <c r="P44" s="171"/>
      <c r="Q44" s="171">
        <v>14</v>
      </c>
      <c r="R44" s="171"/>
      <c r="S44" s="172"/>
    </row>
    <row r="45" spans="1:19" ht="18" customHeight="1" x14ac:dyDescent="0.2">
      <c r="A45" s="676"/>
      <c r="B45" s="449" t="s">
        <v>21</v>
      </c>
      <c r="C45" s="466">
        <v>100</v>
      </c>
      <c r="D45" s="467">
        <f t="shared" ref="D45" si="214">IF($C44=0,0,(D44/$C44*100))</f>
        <v>85.375494071146235</v>
      </c>
      <c r="E45" s="467">
        <f t="shared" ref="E45" si="215">IF($C44=0,0,(E44/$C44*100))</f>
        <v>4.6442687747035576</v>
      </c>
      <c r="F45" s="468">
        <f t="shared" ref="F45" si="216">IF($C44=0,0,(F44/$C44*100))</f>
        <v>9.9802371541501991</v>
      </c>
      <c r="G45" s="469">
        <f t="shared" ref="G45" si="217">IF($C44=0,0,(G44/$C44*100))</f>
        <v>2.1739130434782608</v>
      </c>
      <c r="H45" s="470">
        <f t="shared" ref="H45" si="218">IF($C44=0,0,(H44/$C44*100))</f>
        <v>9.8814229249011856E-2</v>
      </c>
      <c r="I45" s="471">
        <f t="shared" ref="I45" si="219">IF($C44=0,0,(I44/$C44*100))</f>
        <v>9.8814229249011856E-2</v>
      </c>
      <c r="J45" s="471">
        <f t="shared" ref="J45" si="220">IF($C44=0,0,(J44/$C44*100))</f>
        <v>0.69169960474308301</v>
      </c>
      <c r="K45" s="471">
        <f t="shared" ref="K45" si="221">IF($C44=0,0,(K44/$C44*100))</f>
        <v>0.19762845849802371</v>
      </c>
      <c r="L45" s="471">
        <f t="shared" ref="L45" si="222">IF($C44=0,0,(L44/$C44*100))</f>
        <v>0</v>
      </c>
      <c r="M45" s="471">
        <f t="shared" ref="M45" si="223">IF($C44=0,0,(M44/$C44*100))</f>
        <v>4.9407114624505928E-2</v>
      </c>
      <c r="N45" s="471">
        <f t="shared" ref="N45" si="224">IF($C44=0,0,(N44/$C44*100))</f>
        <v>0.24703557312252966</v>
      </c>
      <c r="O45" s="471">
        <f t="shared" ref="O45" si="225">IF($C44=0,0,(O44/$C44*100))</f>
        <v>9.8814229249011856E-2</v>
      </c>
      <c r="P45" s="471">
        <f t="shared" ref="P45" si="226">IF($C44=0,0,(P44/$C44*100))</f>
        <v>0</v>
      </c>
      <c r="Q45" s="471">
        <f t="shared" ref="Q45" si="227">IF($C44=0,0,(Q44/$C44*100))</f>
        <v>0.69169960474308301</v>
      </c>
      <c r="R45" s="471">
        <f t="shared" ref="R45" si="228">IF($C44=0,0,(R44/$C44*100))</f>
        <v>0</v>
      </c>
      <c r="S45" s="472">
        <f t="shared" ref="S45" si="229">IF($C44=0,0,(S44/$C44*100))</f>
        <v>0</v>
      </c>
    </row>
    <row r="46" spans="1:19" ht="18" customHeight="1" x14ac:dyDescent="0.2">
      <c r="A46" s="473" t="s">
        <v>90</v>
      </c>
      <c r="B46" s="251" t="s">
        <v>116</v>
      </c>
      <c r="C46" s="459">
        <v>4771518</v>
      </c>
      <c r="D46" s="460">
        <v>4075370</v>
      </c>
      <c r="E46" s="461">
        <v>217771</v>
      </c>
      <c r="F46" s="462">
        <v>478377</v>
      </c>
      <c r="G46" s="50">
        <v>104700</v>
      </c>
      <c r="H46" s="461">
        <v>5076</v>
      </c>
      <c r="I46" s="461">
        <v>4233</v>
      </c>
      <c r="J46" s="461">
        <v>33882</v>
      </c>
      <c r="K46" s="461">
        <v>9500</v>
      </c>
      <c r="L46" s="461"/>
      <c r="M46" s="461">
        <v>2000</v>
      </c>
      <c r="N46" s="461">
        <v>12922</v>
      </c>
      <c r="O46" s="461">
        <v>4000</v>
      </c>
      <c r="P46" s="461"/>
      <c r="Q46" s="461">
        <v>33087</v>
      </c>
      <c r="R46" s="461"/>
      <c r="S46" s="463"/>
    </row>
    <row r="47" spans="1:19" ht="18" customHeight="1" thickBot="1" x14ac:dyDescent="0.25">
      <c r="A47" s="485" t="s">
        <v>91</v>
      </c>
      <c r="B47" s="51" t="s">
        <v>116</v>
      </c>
      <c r="C47" s="241">
        <f>IF(C44=0,0,(C46/C44))</f>
        <v>2357.469367588933</v>
      </c>
      <c r="D47" s="240">
        <f t="shared" ref="D47" si="230">IF(D44=0,0,(D46/D44))</f>
        <v>2358.431712962963</v>
      </c>
      <c r="E47" s="240">
        <f t="shared" ref="E47" si="231">IF(E44=0,0,(E46/E44))</f>
        <v>2316.7127659574467</v>
      </c>
      <c r="F47" s="241">
        <f t="shared" ref="F47" si="232">IF(F44=0,0,(F46/F44))</f>
        <v>2368.2029702970299</v>
      </c>
      <c r="G47" s="242">
        <f t="shared" ref="G47" si="233">IF(G44=0,0,(G46/G44))</f>
        <v>2379.5454545454545</v>
      </c>
      <c r="H47" s="243">
        <f t="shared" ref="H47" si="234">IF(H44=0,0,(H46/H44))</f>
        <v>2538</v>
      </c>
      <c r="I47" s="240">
        <f t="shared" ref="I47" si="235">IF(I44=0,0,(I46/I44))</f>
        <v>2116.5</v>
      </c>
      <c r="J47" s="240">
        <f t="shared" ref="J47" si="236">IF(J44=0,0,(J46/J44))</f>
        <v>2420.1428571428573</v>
      </c>
      <c r="K47" s="240">
        <f t="shared" ref="K47" si="237">IF(K44=0,0,(K46/K44))</f>
        <v>2375</v>
      </c>
      <c r="L47" s="240">
        <f t="shared" ref="L47" si="238">IF(L44=0,0,(L46/L44))</f>
        <v>0</v>
      </c>
      <c r="M47" s="240">
        <f t="shared" ref="M47" si="239">IF(M44=0,0,(M46/M44))</f>
        <v>2000</v>
      </c>
      <c r="N47" s="240">
        <f t="shared" ref="N47" si="240">IF(N44=0,0,(N46/N44))</f>
        <v>2584.4</v>
      </c>
      <c r="O47" s="240">
        <f t="shared" ref="O47" si="241">IF(O44=0,0,(O46/O44))</f>
        <v>2000</v>
      </c>
      <c r="P47" s="240">
        <f t="shared" ref="P47" si="242">IF(P44=0,0,(P46/P44))</f>
        <v>0</v>
      </c>
      <c r="Q47" s="240">
        <f t="shared" ref="Q47" si="243">IF(Q44=0,0,(Q46/Q44))</f>
        <v>2363.3571428571427</v>
      </c>
      <c r="R47" s="240">
        <f t="shared" ref="R47" si="244">IF(R44=0,0,(R46/R44))</f>
        <v>0</v>
      </c>
      <c r="S47" s="484">
        <f t="shared" ref="S47" si="245">IF(S44=0,0,(S46/S44))</f>
        <v>0</v>
      </c>
    </row>
    <row r="48" spans="1:19" ht="18" customHeight="1" thickTop="1" x14ac:dyDescent="0.2">
      <c r="A48" s="677" t="s">
        <v>95</v>
      </c>
      <c r="B48" s="249" t="s">
        <v>31</v>
      </c>
      <c r="C48" s="366">
        <v>882</v>
      </c>
      <c r="D48" s="171">
        <v>752</v>
      </c>
      <c r="E48" s="171">
        <v>47</v>
      </c>
      <c r="F48" s="172">
        <v>83</v>
      </c>
      <c r="G48" s="173">
        <v>17</v>
      </c>
      <c r="H48" s="174"/>
      <c r="I48" s="171"/>
      <c r="J48" s="171">
        <v>6</v>
      </c>
      <c r="K48" s="171">
        <v>2</v>
      </c>
      <c r="L48" s="171">
        <v>2</v>
      </c>
      <c r="M48" s="171"/>
      <c r="N48" s="171">
        <v>3</v>
      </c>
      <c r="O48" s="171"/>
      <c r="P48" s="171"/>
      <c r="Q48" s="171">
        <v>4</v>
      </c>
      <c r="R48" s="171"/>
      <c r="S48" s="172"/>
    </row>
    <row r="49" spans="1:19" ht="18" customHeight="1" x14ac:dyDescent="0.2">
      <c r="A49" s="676"/>
      <c r="B49" s="486" t="s">
        <v>21</v>
      </c>
      <c r="C49" s="466">
        <v>100</v>
      </c>
      <c r="D49" s="467">
        <f t="shared" ref="D49" si="246">IF($C48=0,0,(D48/$C48*100))</f>
        <v>85.260770975056687</v>
      </c>
      <c r="E49" s="467">
        <f t="shared" ref="E49" si="247">IF($C48=0,0,(E48/$C48*100))</f>
        <v>5.3287981859410429</v>
      </c>
      <c r="F49" s="468">
        <f t="shared" ref="F49" si="248">IF($C48=0,0,(F48/$C48*100))</f>
        <v>9.4104308390022684</v>
      </c>
      <c r="G49" s="469">
        <f t="shared" ref="G49" si="249">IF($C48=0,0,(G48/$C48*100))</f>
        <v>1.9274376417233559</v>
      </c>
      <c r="H49" s="470">
        <f t="shared" ref="H49" si="250">IF($C48=0,0,(H48/$C48*100))</f>
        <v>0</v>
      </c>
      <c r="I49" s="471">
        <f t="shared" ref="I49" si="251">IF($C48=0,0,(I48/$C48*100))</f>
        <v>0</v>
      </c>
      <c r="J49" s="471">
        <f t="shared" ref="J49" si="252">IF($C48=0,0,(J48/$C48*100))</f>
        <v>0.68027210884353739</v>
      </c>
      <c r="K49" s="471">
        <f t="shared" ref="K49" si="253">IF($C48=0,0,(K48/$C48*100))</f>
        <v>0.22675736961451248</v>
      </c>
      <c r="L49" s="471">
        <f t="shared" ref="L49" si="254">IF($C48=0,0,(L48/$C48*100))</f>
        <v>0.22675736961451248</v>
      </c>
      <c r="M49" s="471">
        <f t="shared" ref="M49" si="255">IF($C48=0,0,(M48/$C48*100))</f>
        <v>0</v>
      </c>
      <c r="N49" s="471">
        <f t="shared" ref="N49" si="256">IF($C48=0,0,(N48/$C48*100))</f>
        <v>0.3401360544217687</v>
      </c>
      <c r="O49" s="471">
        <f t="shared" ref="O49" si="257">IF($C48=0,0,(O48/$C48*100))</f>
        <v>0</v>
      </c>
      <c r="P49" s="471">
        <f t="shared" ref="P49" si="258">IF($C48=0,0,(P48/$C48*100))</f>
        <v>0</v>
      </c>
      <c r="Q49" s="471">
        <f t="shared" ref="Q49" si="259">IF($C48=0,0,(Q48/$C48*100))</f>
        <v>0.45351473922902497</v>
      </c>
      <c r="R49" s="471">
        <f t="shared" ref="R49" si="260">IF($C48=0,0,(R48/$C48*100))</f>
        <v>0</v>
      </c>
      <c r="S49" s="472">
        <f t="shared" ref="S49" si="261">IF($C48=0,0,(S48/$C48*100))</f>
        <v>0</v>
      </c>
    </row>
    <row r="50" spans="1:19" ht="18" customHeight="1" x14ac:dyDescent="0.2">
      <c r="A50" s="473" t="s">
        <v>90</v>
      </c>
      <c r="B50" s="53" t="s">
        <v>116</v>
      </c>
      <c r="C50" s="459">
        <v>2959537</v>
      </c>
      <c r="D50" s="460">
        <v>2521219</v>
      </c>
      <c r="E50" s="461">
        <v>158978</v>
      </c>
      <c r="F50" s="462">
        <v>279340</v>
      </c>
      <c r="G50" s="50">
        <v>56344</v>
      </c>
      <c r="H50" s="461"/>
      <c r="I50" s="461"/>
      <c r="J50" s="461">
        <v>19895</v>
      </c>
      <c r="K50" s="461">
        <v>6000</v>
      </c>
      <c r="L50" s="461">
        <v>6531</v>
      </c>
      <c r="M50" s="461"/>
      <c r="N50" s="461">
        <v>10880</v>
      </c>
      <c r="O50" s="461"/>
      <c r="P50" s="461"/>
      <c r="Q50" s="461">
        <v>13038</v>
      </c>
      <c r="R50" s="461"/>
      <c r="S50" s="463"/>
    </row>
    <row r="51" spans="1:19" ht="18" customHeight="1" thickBot="1" x14ac:dyDescent="0.25">
      <c r="A51" s="474" t="s">
        <v>91</v>
      </c>
      <c r="B51" s="487" t="s">
        <v>116</v>
      </c>
      <c r="C51" s="241">
        <f>IF(C48=0,0,(C50/C48))</f>
        <v>3355.4841269841268</v>
      </c>
      <c r="D51" s="240">
        <f t="shared" ref="D51" si="262">IF(D48=0,0,(D50/D48))</f>
        <v>3352.684840425532</v>
      </c>
      <c r="E51" s="240">
        <f t="shared" ref="E51" si="263">IF(E48=0,0,(E50/E48))</f>
        <v>3382.5106382978724</v>
      </c>
      <c r="F51" s="241">
        <f t="shared" ref="F51" si="264">IF(F48=0,0,(F50/F48))</f>
        <v>3365.5421686746986</v>
      </c>
      <c r="G51" s="242">
        <f t="shared" ref="G51" si="265">IF(G48=0,0,(G50/G48))</f>
        <v>3314.3529411764707</v>
      </c>
      <c r="H51" s="243">
        <f t="shared" ref="H51" si="266">IF(H48=0,0,(H50/H48))</f>
        <v>0</v>
      </c>
      <c r="I51" s="240">
        <f t="shared" ref="I51" si="267">IF(I48=0,0,(I50/I48))</f>
        <v>0</v>
      </c>
      <c r="J51" s="240">
        <f t="shared" ref="J51" si="268">IF(J48=0,0,(J50/J48))</f>
        <v>3315.8333333333335</v>
      </c>
      <c r="K51" s="240">
        <f t="shared" ref="K51" si="269">IF(K48=0,0,(K50/K48))</f>
        <v>3000</v>
      </c>
      <c r="L51" s="240">
        <f t="shared" ref="L51" si="270">IF(L48=0,0,(L50/L48))</f>
        <v>3265.5</v>
      </c>
      <c r="M51" s="240">
        <f t="shared" ref="M51" si="271">IF(M48=0,0,(M50/M48))</f>
        <v>0</v>
      </c>
      <c r="N51" s="240">
        <f t="shared" ref="N51" si="272">IF(N48=0,0,(N50/N48))</f>
        <v>3626.6666666666665</v>
      </c>
      <c r="O51" s="240">
        <f t="shared" ref="O51" si="273">IF(O48=0,0,(O50/O48))</f>
        <v>0</v>
      </c>
      <c r="P51" s="240">
        <f t="shared" ref="P51" si="274">IF(P48=0,0,(P50/P48))</f>
        <v>0</v>
      </c>
      <c r="Q51" s="240">
        <f t="shared" ref="Q51" si="275">IF(Q48=0,0,(Q50/Q48))</f>
        <v>3259.5</v>
      </c>
      <c r="R51" s="240">
        <f t="shared" ref="R51" si="276">IF(R48=0,0,(R50/R48))</f>
        <v>0</v>
      </c>
      <c r="S51" s="484">
        <f t="shared" ref="S51" si="277">IF(S48=0,0,(S50/S48))</f>
        <v>0</v>
      </c>
    </row>
    <row r="52" spans="1:19" ht="18" customHeight="1" thickTop="1" x14ac:dyDescent="0.2">
      <c r="A52" s="675" t="s">
        <v>96</v>
      </c>
      <c r="B52" s="250" t="s">
        <v>31</v>
      </c>
      <c r="C52" s="366">
        <v>360</v>
      </c>
      <c r="D52" s="171">
        <v>301</v>
      </c>
      <c r="E52" s="171">
        <v>20</v>
      </c>
      <c r="F52" s="172">
        <v>39</v>
      </c>
      <c r="G52" s="173">
        <v>6</v>
      </c>
      <c r="H52" s="174"/>
      <c r="I52" s="171">
        <v>1</v>
      </c>
      <c r="J52" s="171"/>
      <c r="K52" s="171">
        <v>1</v>
      </c>
      <c r="L52" s="171"/>
      <c r="M52" s="171"/>
      <c r="N52" s="171">
        <v>2</v>
      </c>
      <c r="O52" s="171">
        <v>1</v>
      </c>
      <c r="P52" s="171"/>
      <c r="Q52" s="171">
        <v>1</v>
      </c>
      <c r="R52" s="171"/>
      <c r="S52" s="172"/>
    </row>
    <row r="53" spans="1:19" ht="18" customHeight="1" x14ac:dyDescent="0.2">
      <c r="A53" s="676"/>
      <c r="B53" s="449" t="s">
        <v>21</v>
      </c>
      <c r="C53" s="466">
        <v>100</v>
      </c>
      <c r="D53" s="467">
        <f t="shared" ref="D53" si="278">IF($C52=0,0,(D52/$C52*100))</f>
        <v>83.611111111111114</v>
      </c>
      <c r="E53" s="467">
        <f t="shared" ref="E53" si="279">IF($C52=0,0,(E52/$C52*100))</f>
        <v>5.5555555555555554</v>
      </c>
      <c r="F53" s="468">
        <f t="shared" ref="F53" si="280">IF($C52=0,0,(F52/$C52*100))</f>
        <v>10.833333333333334</v>
      </c>
      <c r="G53" s="469">
        <f t="shared" ref="G53" si="281">IF($C52=0,0,(G52/$C52*100))</f>
        <v>1.6666666666666667</v>
      </c>
      <c r="H53" s="470">
        <f t="shared" ref="H53" si="282">IF($C52=0,0,(H52/$C52*100))</f>
        <v>0</v>
      </c>
      <c r="I53" s="471">
        <f t="shared" ref="I53" si="283">IF($C52=0,0,(I52/$C52*100))</f>
        <v>0.27777777777777779</v>
      </c>
      <c r="J53" s="471">
        <f t="shared" ref="J53" si="284">IF($C52=0,0,(J52/$C52*100))</f>
        <v>0</v>
      </c>
      <c r="K53" s="471">
        <f t="shared" ref="K53" si="285">IF($C52=0,0,(K52/$C52*100))</f>
        <v>0.27777777777777779</v>
      </c>
      <c r="L53" s="471">
        <f t="shared" ref="L53" si="286">IF($C52=0,0,(L52/$C52*100))</f>
        <v>0</v>
      </c>
      <c r="M53" s="471">
        <f t="shared" ref="M53" si="287">IF($C52=0,0,(M52/$C52*100))</f>
        <v>0</v>
      </c>
      <c r="N53" s="471">
        <f t="shared" ref="N53" si="288">IF($C52=0,0,(N52/$C52*100))</f>
        <v>0.55555555555555558</v>
      </c>
      <c r="O53" s="471">
        <f t="shared" ref="O53" si="289">IF($C52=0,0,(O52/$C52*100))</f>
        <v>0.27777777777777779</v>
      </c>
      <c r="P53" s="471">
        <f t="shared" ref="P53" si="290">IF($C52=0,0,(P52/$C52*100))</f>
        <v>0</v>
      </c>
      <c r="Q53" s="471">
        <f t="shared" ref="Q53" si="291">IF($C52=0,0,(Q52/$C52*100))</f>
        <v>0.27777777777777779</v>
      </c>
      <c r="R53" s="471">
        <f t="shared" ref="R53" si="292">IF($C52=0,0,(R52/$C52*100))</f>
        <v>0</v>
      </c>
      <c r="S53" s="472">
        <f t="shared" ref="S53" si="293">IF($C52=0,0,(S52/$C52*100))</f>
        <v>0</v>
      </c>
    </row>
    <row r="54" spans="1:19" ht="18" customHeight="1" x14ac:dyDescent="0.2">
      <c r="A54" s="473" t="s">
        <v>90</v>
      </c>
      <c r="B54" s="251" t="s">
        <v>116</v>
      </c>
      <c r="C54" s="459">
        <v>1573621</v>
      </c>
      <c r="D54" s="460">
        <v>1313434</v>
      </c>
      <c r="E54" s="461">
        <v>89012</v>
      </c>
      <c r="F54" s="462">
        <v>171175</v>
      </c>
      <c r="G54" s="50">
        <v>25401</v>
      </c>
      <c r="H54" s="461"/>
      <c r="I54" s="461">
        <v>4078</v>
      </c>
      <c r="J54" s="461"/>
      <c r="K54" s="461">
        <v>4000</v>
      </c>
      <c r="L54" s="461"/>
      <c r="M54" s="461"/>
      <c r="N54" s="461">
        <v>9111</v>
      </c>
      <c r="O54" s="461">
        <v>4000</v>
      </c>
      <c r="P54" s="461"/>
      <c r="Q54" s="461">
        <v>4212</v>
      </c>
      <c r="R54" s="461"/>
      <c r="S54" s="463"/>
    </row>
    <row r="55" spans="1:19" ht="18" customHeight="1" thickBot="1" x14ac:dyDescent="0.25">
      <c r="A55" s="485" t="s">
        <v>91</v>
      </c>
      <c r="B55" s="51" t="s">
        <v>116</v>
      </c>
      <c r="C55" s="241">
        <f>IF(C52=0,0,(C54/C52))</f>
        <v>4371.1694444444447</v>
      </c>
      <c r="D55" s="240">
        <f t="shared" ref="D55" si="294">IF(D52=0,0,(D54/D52))</f>
        <v>4363.568106312292</v>
      </c>
      <c r="E55" s="240">
        <f t="shared" ref="E55" si="295">IF(E52=0,0,(E54/E52))</f>
        <v>4450.6000000000004</v>
      </c>
      <c r="F55" s="241">
        <f t="shared" ref="F55" si="296">IF(F52=0,0,(F54/F52))</f>
        <v>4389.1025641025644</v>
      </c>
      <c r="G55" s="242">
        <f t="shared" ref="G55" si="297">IF(G52=0,0,(G54/G52))</f>
        <v>4233.5</v>
      </c>
      <c r="H55" s="243">
        <f t="shared" ref="H55" si="298">IF(H52=0,0,(H54/H52))</f>
        <v>0</v>
      </c>
      <c r="I55" s="240">
        <f t="shared" ref="I55" si="299">IF(I52=0,0,(I54/I52))</f>
        <v>4078</v>
      </c>
      <c r="J55" s="240">
        <f t="shared" ref="J55" si="300">IF(J52=0,0,(J54/J52))</f>
        <v>0</v>
      </c>
      <c r="K55" s="240">
        <f t="shared" ref="K55" si="301">IF(K52=0,0,(K54/K52))</f>
        <v>4000</v>
      </c>
      <c r="L55" s="240">
        <f t="shared" ref="L55" si="302">IF(L52=0,0,(L54/L52))</f>
        <v>0</v>
      </c>
      <c r="M55" s="240">
        <f t="shared" ref="M55" si="303">IF(M52=0,0,(M54/M52))</f>
        <v>0</v>
      </c>
      <c r="N55" s="240">
        <f t="shared" ref="N55" si="304">IF(N52=0,0,(N54/N52))</f>
        <v>4555.5</v>
      </c>
      <c r="O55" s="240">
        <f t="shared" ref="O55" si="305">IF(O52=0,0,(O54/O52))</f>
        <v>4000</v>
      </c>
      <c r="P55" s="240">
        <f t="shared" ref="P55" si="306">IF(P52=0,0,(P54/P52))</f>
        <v>0</v>
      </c>
      <c r="Q55" s="240">
        <f t="shared" ref="Q55" si="307">IF(Q52=0,0,(Q54/Q52))</f>
        <v>4212</v>
      </c>
      <c r="R55" s="240">
        <f t="shared" ref="R55" si="308">IF(R52=0,0,(R54/R52))</f>
        <v>0</v>
      </c>
      <c r="S55" s="484">
        <f t="shared" ref="S55" si="309">IF(S52=0,0,(S54/S52))</f>
        <v>0</v>
      </c>
    </row>
    <row r="56" spans="1:19" ht="18" customHeight="1" thickTop="1" x14ac:dyDescent="0.2">
      <c r="A56" s="677" t="s">
        <v>97</v>
      </c>
      <c r="B56" s="249" t="s">
        <v>31</v>
      </c>
      <c r="C56" s="366">
        <v>858</v>
      </c>
      <c r="D56" s="171">
        <v>735</v>
      </c>
      <c r="E56" s="171">
        <v>56</v>
      </c>
      <c r="F56" s="172">
        <v>67</v>
      </c>
      <c r="G56" s="173">
        <v>15</v>
      </c>
      <c r="H56" s="174"/>
      <c r="I56" s="171">
        <v>1</v>
      </c>
      <c r="J56" s="171">
        <v>2</v>
      </c>
      <c r="K56" s="171">
        <v>1</v>
      </c>
      <c r="L56" s="171"/>
      <c r="M56" s="171">
        <v>1</v>
      </c>
      <c r="N56" s="171">
        <v>1</v>
      </c>
      <c r="O56" s="171">
        <v>2</v>
      </c>
      <c r="P56" s="171"/>
      <c r="Q56" s="171">
        <v>6</v>
      </c>
      <c r="R56" s="171"/>
      <c r="S56" s="172">
        <v>1</v>
      </c>
    </row>
    <row r="57" spans="1:19" ht="18" customHeight="1" x14ac:dyDescent="0.2">
      <c r="A57" s="676"/>
      <c r="B57" s="486" t="s">
        <v>21</v>
      </c>
      <c r="C57" s="466">
        <v>100</v>
      </c>
      <c r="D57" s="467">
        <f t="shared" ref="D57" si="310">IF($C56=0,0,(D56/$C56*100))</f>
        <v>85.664335664335667</v>
      </c>
      <c r="E57" s="467">
        <f t="shared" ref="E57" si="311">IF($C56=0,0,(E56/$C56*100))</f>
        <v>6.5268065268065261</v>
      </c>
      <c r="F57" s="468">
        <f t="shared" ref="F57" si="312">IF($C56=0,0,(F56/$C56*100))</f>
        <v>7.8088578088578098</v>
      </c>
      <c r="G57" s="469">
        <f t="shared" ref="G57" si="313">IF($C56=0,0,(G56/$C56*100))</f>
        <v>1.7482517482517483</v>
      </c>
      <c r="H57" s="470">
        <f t="shared" ref="H57" si="314">IF($C56=0,0,(H56/$C56*100))</f>
        <v>0</v>
      </c>
      <c r="I57" s="471">
        <f t="shared" ref="I57" si="315">IF($C56=0,0,(I56/$C56*100))</f>
        <v>0.11655011655011654</v>
      </c>
      <c r="J57" s="471">
        <f t="shared" ref="J57" si="316">IF($C56=0,0,(J56/$C56*100))</f>
        <v>0.23310023310023309</v>
      </c>
      <c r="K57" s="471">
        <f t="shared" ref="K57" si="317">IF($C56=0,0,(K56/$C56*100))</f>
        <v>0.11655011655011654</v>
      </c>
      <c r="L57" s="471">
        <f t="shared" ref="L57" si="318">IF($C56=0,0,(L56/$C56*100))</f>
        <v>0</v>
      </c>
      <c r="M57" s="471">
        <f t="shared" ref="M57" si="319">IF($C56=0,0,(M56/$C56*100))</f>
        <v>0.11655011655011654</v>
      </c>
      <c r="N57" s="471">
        <f t="shared" ref="N57" si="320">IF($C56=0,0,(N56/$C56*100))</f>
        <v>0.11655011655011654</v>
      </c>
      <c r="O57" s="471">
        <f t="shared" ref="O57" si="321">IF($C56=0,0,(O56/$C56*100))</f>
        <v>0.23310023310023309</v>
      </c>
      <c r="P57" s="471">
        <f t="shared" ref="P57" si="322">IF($C56=0,0,(P56/$C56*100))</f>
        <v>0</v>
      </c>
      <c r="Q57" s="471">
        <f t="shared" ref="Q57" si="323">IF($C56=0,0,(Q56/$C56*100))</f>
        <v>0.69930069930069927</v>
      </c>
      <c r="R57" s="471">
        <f t="shared" ref="R57" si="324">IF($C56=0,0,(R56/$C56*100))</f>
        <v>0</v>
      </c>
      <c r="S57" s="472">
        <f t="shared" ref="S57" si="325">IF($C56=0,0,(S56/$C56*100))</f>
        <v>0.11655011655011654</v>
      </c>
    </row>
    <row r="58" spans="1:19" ht="18" customHeight="1" x14ac:dyDescent="0.2">
      <c r="A58" s="473" t="s">
        <v>90</v>
      </c>
      <c r="B58" s="53" t="s">
        <v>116</v>
      </c>
      <c r="C58" s="459">
        <v>8656521</v>
      </c>
      <c r="D58" s="460">
        <v>7512975</v>
      </c>
      <c r="E58" s="461">
        <v>536908</v>
      </c>
      <c r="F58" s="462">
        <v>606638</v>
      </c>
      <c r="G58" s="50">
        <v>111197</v>
      </c>
      <c r="H58" s="461"/>
      <c r="I58" s="461">
        <v>5000</v>
      </c>
      <c r="J58" s="461">
        <v>15364</v>
      </c>
      <c r="K58" s="461">
        <v>7685</v>
      </c>
      <c r="L58" s="461"/>
      <c r="M58" s="461">
        <v>6350</v>
      </c>
      <c r="N58" s="461">
        <v>5958</v>
      </c>
      <c r="O58" s="461">
        <v>13175</v>
      </c>
      <c r="P58" s="461"/>
      <c r="Q58" s="461">
        <v>51155</v>
      </c>
      <c r="R58" s="461"/>
      <c r="S58" s="463">
        <v>6510</v>
      </c>
    </row>
    <row r="59" spans="1:19" ht="18" customHeight="1" thickBot="1" x14ac:dyDescent="0.25">
      <c r="A59" s="488" t="s">
        <v>91</v>
      </c>
      <c r="B59" s="475" t="s">
        <v>116</v>
      </c>
      <c r="C59" s="241">
        <f>IF(C56=0,0,(C58/C56))</f>
        <v>10089.185314685315</v>
      </c>
      <c r="D59" s="240">
        <f t="shared" ref="D59" si="326">IF(D56=0,0,(D58/D56))</f>
        <v>10221.734693877552</v>
      </c>
      <c r="E59" s="240">
        <f t="shared" ref="E59" si="327">IF(E56=0,0,(E58/E56))</f>
        <v>9587.6428571428569</v>
      </c>
      <c r="F59" s="241">
        <f t="shared" ref="F59" si="328">IF(F56=0,0,(F58/F56))</f>
        <v>9054.2985074626868</v>
      </c>
      <c r="G59" s="242">
        <f t="shared" ref="G59" si="329">IF(G56=0,0,(G58/G56))</f>
        <v>7413.1333333333332</v>
      </c>
      <c r="H59" s="243">
        <f t="shared" ref="H59" si="330">IF(H56=0,0,(H58/H56))</f>
        <v>0</v>
      </c>
      <c r="I59" s="240">
        <f t="shared" ref="I59" si="331">IF(I56=0,0,(I58/I56))</f>
        <v>5000</v>
      </c>
      <c r="J59" s="240">
        <f t="shared" ref="J59" si="332">IF(J56=0,0,(J58/J56))</f>
        <v>7682</v>
      </c>
      <c r="K59" s="240">
        <f t="shared" ref="K59" si="333">IF(K56=0,0,(K58/K56))</f>
        <v>7685</v>
      </c>
      <c r="L59" s="240">
        <f t="shared" ref="L59" si="334">IF(L56=0,0,(L58/L56))</f>
        <v>0</v>
      </c>
      <c r="M59" s="240">
        <f t="shared" ref="M59" si="335">IF(M56=0,0,(M58/M56))</f>
        <v>6350</v>
      </c>
      <c r="N59" s="240">
        <f t="shared" ref="N59" si="336">IF(N56=0,0,(N58/N56))</f>
        <v>5958</v>
      </c>
      <c r="O59" s="240">
        <f t="shared" ref="O59" si="337">IF(O56=0,0,(O58/O56))</f>
        <v>6587.5</v>
      </c>
      <c r="P59" s="240">
        <f t="shared" ref="P59" si="338">IF(P56=0,0,(P58/P56))</f>
        <v>0</v>
      </c>
      <c r="Q59" s="240">
        <f t="shared" ref="Q59" si="339">IF(Q56=0,0,(Q58/Q56))</f>
        <v>8525.8333333333339</v>
      </c>
      <c r="R59" s="240">
        <f t="shared" ref="R59" si="340">IF(R56=0,0,(R58/R56))</f>
        <v>0</v>
      </c>
      <c r="S59" s="484">
        <f t="shared" ref="S59" si="341">IF(S56=0,0,(S58/S56))</f>
        <v>6510</v>
      </c>
    </row>
    <row r="60" spans="1:19" ht="27" customHeight="1" thickTop="1" thickBot="1" x14ac:dyDescent="0.25">
      <c r="A60" s="678" t="s">
        <v>98</v>
      </c>
      <c r="B60" s="679"/>
      <c r="C60" s="679"/>
      <c r="D60" s="679"/>
      <c r="E60" s="679"/>
      <c r="F60" s="679"/>
      <c r="G60" s="679"/>
      <c r="H60" s="679"/>
      <c r="I60" s="679"/>
      <c r="J60" s="679"/>
      <c r="K60" s="679"/>
      <c r="L60" s="679"/>
      <c r="M60" s="679"/>
      <c r="N60" s="679"/>
      <c r="O60" s="679"/>
      <c r="P60" s="679"/>
      <c r="Q60" s="679"/>
      <c r="R60" s="679"/>
      <c r="S60" s="680"/>
    </row>
    <row r="61" spans="1:19" ht="18" customHeight="1" thickTop="1" x14ac:dyDescent="0.2">
      <c r="A61" s="675" t="s">
        <v>99</v>
      </c>
      <c r="B61" s="56" t="s">
        <v>31</v>
      </c>
      <c r="C61" s="366">
        <v>442</v>
      </c>
      <c r="D61" s="171">
        <v>355</v>
      </c>
      <c r="E61" s="171">
        <v>26</v>
      </c>
      <c r="F61" s="172">
        <v>61</v>
      </c>
      <c r="G61" s="173">
        <v>16</v>
      </c>
      <c r="H61" s="174"/>
      <c r="I61" s="171">
        <v>3</v>
      </c>
      <c r="J61" s="171">
        <v>2</v>
      </c>
      <c r="K61" s="171">
        <v>2</v>
      </c>
      <c r="L61" s="171"/>
      <c r="M61" s="171">
        <v>1</v>
      </c>
      <c r="N61" s="171">
        <v>2</v>
      </c>
      <c r="O61" s="171">
        <v>2</v>
      </c>
      <c r="P61" s="171"/>
      <c r="Q61" s="171">
        <v>4</v>
      </c>
      <c r="R61" s="171"/>
      <c r="S61" s="172"/>
    </row>
    <row r="62" spans="1:19" ht="18" customHeight="1" x14ac:dyDescent="0.2">
      <c r="A62" s="676"/>
      <c r="B62" s="449" t="s">
        <v>21</v>
      </c>
      <c r="C62" s="466">
        <v>100</v>
      </c>
      <c r="D62" s="467">
        <f t="shared" ref="D62" si="342">IF($C61=0,0,(D61/$C61*100))</f>
        <v>80.31674208144797</v>
      </c>
      <c r="E62" s="467">
        <f t="shared" ref="E62" si="343">IF($C61=0,0,(E61/$C61*100))</f>
        <v>5.8823529411764701</v>
      </c>
      <c r="F62" s="468">
        <f t="shared" ref="F62" si="344">IF($C61=0,0,(F61/$C61*100))</f>
        <v>13.800904977375566</v>
      </c>
      <c r="G62" s="469">
        <f t="shared" ref="G62" si="345">IF($C61=0,0,(G61/$C61*100))</f>
        <v>3.6199095022624439</v>
      </c>
      <c r="H62" s="470">
        <f t="shared" ref="H62" si="346">IF($C61=0,0,(H61/$C61*100))</f>
        <v>0</v>
      </c>
      <c r="I62" s="471">
        <f t="shared" ref="I62" si="347">IF($C61=0,0,(I61/$C61*100))</f>
        <v>0.67873303167420818</v>
      </c>
      <c r="J62" s="471">
        <f t="shared" ref="J62" si="348">IF($C61=0,0,(J61/$C61*100))</f>
        <v>0.45248868778280549</v>
      </c>
      <c r="K62" s="471">
        <f t="shared" ref="K62" si="349">IF($C61=0,0,(K61/$C61*100))</f>
        <v>0.45248868778280549</v>
      </c>
      <c r="L62" s="471">
        <f t="shared" ref="L62" si="350">IF($C61=0,0,(L61/$C61*100))</f>
        <v>0</v>
      </c>
      <c r="M62" s="471">
        <f t="shared" ref="M62" si="351">IF($C61=0,0,(M61/$C61*100))</f>
        <v>0.22624434389140274</v>
      </c>
      <c r="N62" s="471">
        <f t="shared" ref="N62" si="352">IF($C61=0,0,(N61/$C61*100))</f>
        <v>0.45248868778280549</v>
      </c>
      <c r="O62" s="471">
        <f t="shared" ref="O62" si="353">IF($C61=0,0,(O61/$C61*100))</f>
        <v>0.45248868778280549</v>
      </c>
      <c r="P62" s="471">
        <f t="shared" ref="P62" si="354">IF($C61=0,0,(P61/$C61*100))</f>
        <v>0</v>
      </c>
      <c r="Q62" s="471">
        <f t="shared" ref="Q62" si="355">IF($C61=0,0,(Q61/$C61*100))</f>
        <v>0.90497737556561098</v>
      </c>
      <c r="R62" s="471">
        <f t="shared" ref="R62" si="356">IF($C61=0,0,(R61/$C61*100))</f>
        <v>0</v>
      </c>
      <c r="S62" s="472">
        <f t="shared" ref="S62" si="357">IF($C61=0,0,(S61/$C61*100))</f>
        <v>0</v>
      </c>
    </row>
    <row r="63" spans="1:19" ht="18" customHeight="1" x14ac:dyDescent="0.2">
      <c r="A63" s="473" t="s">
        <v>100</v>
      </c>
      <c r="B63" s="458" t="s">
        <v>116</v>
      </c>
      <c r="C63" s="459">
        <v>1284272</v>
      </c>
      <c r="D63" s="460">
        <v>1051344</v>
      </c>
      <c r="E63" s="461">
        <v>68080</v>
      </c>
      <c r="F63" s="462">
        <v>164848</v>
      </c>
      <c r="G63" s="50">
        <v>45747</v>
      </c>
      <c r="H63" s="461"/>
      <c r="I63" s="461">
        <v>8059</v>
      </c>
      <c r="J63" s="461">
        <v>4873</v>
      </c>
      <c r="K63" s="461">
        <v>5666</v>
      </c>
      <c r="L63" s="461"/>
      <c r="M63" s="461">
        <v>2155</v>
      </c>
      <c r="N63" s="461">
        <v>8045</v>
      </c>
      <c r="O63" s="461">
        <v>5527</v>
      </c>
      <c r="P63" s="461"/>
      <c r="Q63" s="461">
        <v>11422</v>
      </c>
      <c r="R63" s="461"/>
      <c r="S63" s="463"/>
    </row>
    <row r="64" spans="1:19" ht="18" customHeight="1" thickBot="1" x14ac:dyDescent="0.25">
      <c r="A64" s="489" t="s">
        <v>101</v>
      </c>
      <c r="B64" s="475" t="s">
        <v>116</v>
      </c>
      <c r="C64" s="478">
        <f>IF(C61=0,0,(C63/C61))</f>
        <v>2905.5927601809954</v>
      </c>
      <c r="D64" s="477">
        <f t="shared" ref="D64" si="358">IF(D61=0,0,(D63/D61))</f>
        <v>2961.532394366197</v>
      </c>
      <c r="E64" s="477">
        <f t="shared" ref="E64" si="359">IF(E61=0,0,(E63/E61))</f>
        <v>2618.4615384615386</v>
      </c>
      <c r="F64" s="478">
        <f t="shared" ref="F64" si="360">IF(F61=0,0,(F63/F61))</f>
        <v>2702.4262295081967</v>
      </c>
      <c r="G64" s="479">
        <f t="shared" ref="G64" si="361">IF(G61=0,0,(G63/G61))</f>
        <v>2859.1875</v>
      </c>
      <c r="H64" s="480">
        <f t="shared" ref="H64" si="362">IF(H61=0,0,(H63/H61))</f>
        <v>0</v>
      </c>
      <c r="I64" s="477">
        <f t="shared" ref="I64" si="363">IF(I61=0,0,(I63/I61))</f>
        <v>2686.3333333333335</v>
      </c>
      <c r="J64" s="477">
        <f t="shared" ref="J64" si="364">IF(J61=0,0,(J63/J61))</f>
        <v>2436.5</v>
      </c>
      <c r="K64" s="477">
        <f t="shared" ref="K64" si="365">IF(K61=0,0,(K63/K61))</f>
        <v>2833</v>
      </c>
      <c r="L64" s="477">
        <f t="shared" ref="L64" si="366">IF(L61=0,0,(L63/L61))</f>
        <v>0</v>
      </c>
      <c r="M64" s="477">
        <f t="shared" ref="M64" si="367">IF(M61=0,0,(M63/M61))</f>
        <v>2155</v>
      </c>
      <c r="N64" s="477">
        <f t="shared" ref="N64" si="368">IF(N61=0,0,(N63/N61))</f>
        <v>4022.5</v>
      </c>
      <c r="O64" s="477">
        <f t="shared" ref="O64" si="369">IF(O61=0,0,(O63/O61))</f>
        <v>2763.5</v>
      </c>
      <c r="P64" s="477">
        <f t="shared" ref="P64" si="370">IF(P61=0,0,(P63/P61))</f>
        <v>0</v>
      </c>
      <c r="Q64" s="477">
        <f t="shared" ref="Q64" si="371">IF(Q61=0,0,(Q63/Q61))</f>
        <v>2855.5</v>
      </c>
      <c r="R64" s="477">
        <f t="shared" ref="R64" si="372">IF(R61=0,0,(R63/R61))</f>
        <v>0</v>
      </c>
      <c r="S64" s="481">
        <f t="shared" ref="S64" si="373">IF(S61=0,0,(S63/S61))</f>
        <v>0</v>
      </c>
    </row>
    <row r="65" spans="1:19" ht="18" customHeight="1" thickTop="1" x14ac:dyDescent="0.2">
      <c r="A65" s="675" t="s">
        <v>102</v>
      </c>
      <c r="B65" s="56" t="s">
        <v>31</v>
      </c>
      <c r="C65" s="366">
        <v>21</v>
      </c>
      <c r="D65" s="171">
        <v>20</v>
      </c>
      <c r="E65" s="171"/>
      <c r="F65" s="172">
        <v>1</v>
      </c>
      <c r="G65" s="173"/>
      <c r="H65" s="174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2"/>
    </row>
    <row r="66" spans="1:19" ht="18" customHeight="1" x14ac:dyDescent="0.2">
      <c r="A66" s="676"/>
      <c r="B66" s="449" t="s">
        <v>21</v>
      </c>
      <c r="C66" s="466">
        <v>100</v>
      </c>
      <c r="D66" s="467">
        <f t="shared" ref="D66:G66" si="374">IF($C65=0,0,(D65/$C65*100))</f>
        <v>95.238095238095227</v>
      </c>
      <c r="E66" s="467">
        <f t="shared" si="374"/>
        <v>0</v>
      </c>
      <c r="F66" s="468">
        <f t="shared" si="374"/>
        <v>4.7619047619047619</v>
      </c>
      <c r="G66" s="469">
        <f t="shared" si="374"/>
        <v>0</v>
      </c>
      <c r="H66" s="470"/>
      <c r="I66" s="471"/>
      <c r="J66" s="471"/>
      <c r="K66" s="471"/>
      <c r="L66" s="471"/>
      <c r="M66" s="471"/>
      <c r="N66" s="471"/>
      <c r="O66" s="471"/>
      <c r="P66" s="471"/>
      <c r="Q66" s="471"/>
      <c r="R66" s="471"/>
      <c r="S66" s="472"/>
    </row>
    <row r="67" spans="1:19" ht="18" customHeight="1" x14ac:dyDescent="0.2">
      <c r="A67" s="473" t="s">
        <v>100</v>
      </c>
      <c r="B67" s="458" t="s">
        <v>116</v>
      </c>
      <c r="C67" s="459">
        <v>113483</v>
      </c>
      <c r="D67" s="460">
        <v>109083</v>
      </c>
      <c r="E67" s="461"/>
      <c r="F67" s="462">
        <v>4400</v>
      </c>
      <c r="G67" s="50"/>
      <c r="H67" s="461"/>
      <c r="I67" s="461"/>
      <c r="J67" s="461"/>
      <c r="K67" s="461"/>
      <c r="L67" s="461"/>
      <c r="M67" s="461"/>
      <c r="N67" s="461"/>
      <c r="O67" s="461"/>
      <c r="P67" s="461"/>
      <c r="Q67" s="461"/>
      <c r="R67" s="461"/>
      <c r="S67" s="463"/>
    </row>
    <row r="68" spans="1:19" ht="18" customHeight="1" thickBot="1" x14ac:dyDescent="0.25">
      <c r="A68" s="485" t="s">
        <v>101</v>
      </c>
      <c r="B68" s="51" t="s">
        <v>116</v>
      </c>
      <c r="C68" s="254">
        <f>IF(C65=0,0,(C67/C65))</f>
        <v>5403.9523809523807</v>
      </c>
      <c r="D68" s="244">
        <f t="shared" ref="D68:G68" si="375">IF(D65=0,0,(D67/D65))</f>
        <v>5454.15</v>
      </c>
      <c r="E68" s="244">
        <f t="shared" si="375"/>
        <v>0</v>
      </c>
      <c r="F68" s="254">
        <f t="shared" si="375"/>
        <v>4400</v>
      </c>
      <c r="G68" s="255">
        <f t="shared" si="375"/>
        <v>0</v>
      </c>
      <c r="H68" s="256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465"/>
    </row>
    <row r="69" spans="1:19" ht="18" customHeight="1" thickTop="1" x14ac:dyDescent="0.2">
      <c r="A69" s="675" t="s">
        <v>125</v>
      </c>
      <c r="B69" s="56" t="s">
        <v>31</v>
      </c>
      <c r="C69" s="396">
        <v>9771</v>
      </c>
      <c r="D69" s="396">
        <v>7967</v>
      </c>
      <c r="E69" s="396">
        <v>695</v>
      </c>
      <c r="F69" s="396">
        <v>1109</v>
      </c>
      <c r="G69" s="396">
        <v>256</v>
      </c>
      <c r="H69" s="396">
        <v>7</v>
      </c>
      <c r="I69" s="396">
        <v>21</v>
      </c>
      <c r="J69" s="396">
        <v>50</v>
      </c>
      <c r="K69" s="396">
        <v>20</v>
      </c>
      <c r="L69" s="396">
        <v>8</v>
      </c>
      <c r="M69" s="396">
        <v>7</v>
      </c>
      <c r="N69" s="396">
        <v>29</v>
      </c>
      <c r="O69" s="396">
        <v>20</v>
      </c>
      <c r="P69" s="396">
        <v>2</v>
      </c>
      <c r="Q69" s="396">
        <v>87</v>
      </c>
      <c r="R69" s="396">
        <v>0</v>
      </c>
      <c r="S69" s="490">
        <v>5</v>
      </c>
    </row>
    <row r="70" spans="1:19" ht="18" customHeight="1" x14ac:dyDescent="0.2">
      <c r="A70" s="676"/>
      <c r="B70" s="449" t="s">
        <v>21</v>
      </c>
      <c r="C70" s="466">
        <v>100</v>
      </c>
      <c r="D70" s="467">
        <f t="shared" ref="D70" si="376">IF($C69=0,0,(D69/$C69*100))</f>
        <v>81.537201924060994</v>
      </c>
      <c r="E70" s="467">
        <f t="shared" ref="E70" si="377">IF($C69=0,0,(E69/$C69*100))</f>
        <v>7.1128850680585405</v>
      </c>
      <c r="F70" s="468">
        <f t="shared" ref="F70" si="378">IF($C69=0,0,(F69/$C69*100))</f>
        <v>11.349913007880462</v>
      </c>
      <c r="G70" s="469">
        <f t="shared" ref="G70" si="379">IF($C69=0,0,(G69/$C69*100))</f>
        <v>2.6199979531265991</v>
      </c>
      <c r="H70" s="470">
        <f t="shared" ref="H70" si="380">IF($C69=0,0,(H69/$C69*100))</f>
        <v>7.1640569030805443E-2</v>
      </c>
      <c r="I70" s="471">
        <f t="shared" ref="I70" si="381">IF($C69=0,0,(I69/$C69*100))</f>
        <v>0.21492170709241634</v>
      </c>
      <c r="J70" s="471">
        <f t="shared" ref="J70" si="382">IF($C69=0,0,(J69/$C69*100))</f>
        <v>0.51171835022003886</v>
      </c>
      <c r="K70" s="471">
        <f t="shared" ref="K70" si="383">IF($C69=0,0,(K69/$C69*100))</f>
        <v>0.20468734008801556</v>
      </c>
      <c r="L70" s="471">
        <f t="shared" ref="L70" si="384">IF($C69=0,0,(L69/$C69*100))</f>
        <v>8.1874936035206222E-2</v>
      </c>
      <c r="M70" s="471">
        <f t="shared" ref="M70" si="385">IF($C69=0,0,(M69/$C69*100))</f>
        <v>7.1640569030805443E-2</v>
      </c>
      <c r="N70" s="471">
        <f t="shared" ref="N70" si="386">IF($C69=0,0,(N69/$C69*100))</f>
        <v>0.29679664312762255</v>
      </c>
      <c r="O70" s="471">
        <f t="shared" ref="O70" si="387">IF($C69=0,0,(O69/$C69*100))</f>
        <v>0.20468734008801556</v>
      </c>
      <c r="P70" s="471">
        <f t="shared" ref="P70" si="388">IF($C69=0,0,(P69/$C69*100))</f>
        <v>2.0468734008801556E-2</v>
      </c>
      <c r="Q70" s="471">
        <f t="shared" ref="Q70" si="389">IF($C69=0,0,(Q69/$C69*100))</f>
        <v>0.89038992938286765</v>
      </c>
      <c r="R70" s="471">
        <f t="shared" ref="R70" si="390">IF($C69=0,0,(R69/$C69*100))</f>
        <v>0</v>
      </c>
      <c r="S70" s="472">
        <f t="shared" ref="S70" si="391">IF($C69=0,0,(S69/$C69*100))</f>
        <v>5.1171835022003891E-2</v>
      </c>
    </row>
    <row r="71" spans="1:19" ht="18" customHeight="1" x14ac:dyDescent="0.2">
      <c r="A71" s="473" t="s">
        <v>140</v>
      </c>
      <c r="B71" s="458" t="s">
        <v>116</v>
      </c>
      <c r="C71" s="491">
        <v>24835366</v>
      </c>
      <c r="D71" s="491">
        <v>20929198</v>
      </c>
      <c r="E71" s="491">
        <v>1522980</v>
      </c>
      <c r="F71" s="491">
        <v>2383188</v>
      </c>
      <c r="G71" s="491">
        <v>505021</v>
      </c>
      <c r="H71" s="491">
        <v>10698</v>
      </c>
      <c r="I71" s="491">
        <v>38926</v>
      </c>
      <c r="J71" s="491">
        <v>100103</v>
      </c>
      <c r="K71" s="491">
        <v>45527</v>
      </c>
      <c r="L71" s="491">
        <v>14332</v>
      </c>
      <c r="M71" s="491">
        <v>14326</v>
      </c>
      <c r="N71" s="491">
        <v>61543</v>
      </c>
      <c r="O71" s="491">
        <v>39009</v>
      </c>
      <c r="P71" s="491">
        <v>1058</v>
      </c>
      <c r="Q71" s="491">
        <v>169639</v>
      </c>
      <c r="R71" s="491">
        <v>0</v>
      </c>
      <c r="S71" s="492">
        <v>9860</v>
      </c>
    </row>
    <row r="72" spans="1:19" ht="18" customHeight="1" thickBot="1" x14ac:dyDescent="0.25">
      <c r="A72" s="493" t="s">
        <v>141</v>
      </c>
      <c r="B72" s="494" t="s">
        <v>116</v>
      </c>
      <c r="C72" s="241">
        <f>IF(C69=0,0,(C71/C69))</f>
        <v>2541.7425033261693</v>
      </c>
      <c r="D72" s="240">
        <f t="shared" ref="D72" si="392">IF(D69=0,0,(D71/D69))</f>
        <v>2626.9860675285554</v>
      </c>
      <c r="E72" s="240">
        <f t="shared" ref="E72" si="393">IF(E69=0,0,(E71/E69))</f>
        <v>2191.3381294964029</v>
      </c>
      <c r="F72" s="241">
        <f t="shared" ref="F72" si="394">IF(F69=0,0,(F71/F69))</f>
        <v>2148.952209197475</v>
      </c>
      <c r="G72" s="242">
        <f t="shared" ref="G72" si="395">IF(G69=0,0,(G71/G69))</f>
        <v>1972.73828125</v>
      </c>
      <c r="H72" s="243">
        <f t="shared" ref="H72" si="396">IF(H69=0,0,(H71/H69))</f>
        <v>1528.2857142857142</v>
      </c>
      <c r="I72" s="240">
        <f t="shared" ref="I72" si="397">IF(I69=0,0,(I71/I69))</f>
        <v>1853.6190476190477</v>
      </c>
      <c r="J72" s="240">
        <f t="shared" ref="J72" si="398">IF(J69=0,0,(J71/J69))</f>
        <v>2002.06</v>
      </c>
      <c r="K72" s="240">
        <f t="shared" ref="K72" si="399">IF(K69=0,0,(K71/K69))</f>
        <v>2276.35</v>
      </c>
      <c r="L72" s="240">
        <f t="shared" ref="L72" si="400">IF(L69=0,0,(L71/L69))</f>
        <v>1791.5</v>
      </c>
      <c r="M72" s="240">
        <f t="shared" ref="M72" si="401">IF(M69=0,0,(M71/M69))</f>
        <v>2046.5714285714287</v>
      </c>
      <c r="N72" s="240">
        <f t="shared" ref="N72" si="402">IF(N69=0,0,(N71/N69))</f>
        <v>2122.1724137931033</v>
      </c>
      <c r="O72" s="240">
        <f t="shared" ref="O72" si="403">IF(O69=0,0,(O71/O69))</f>
        <v>1950.45</v>
      </c>
      <c r="P72" s="240">
        <f t="shared" ref="P72" si="404">IF(P69=0,0,(P71/P69))</f>
        <v>529</v>
      </c>
      <c r="Q72" s="240">
        <f t="shared" ref="Q72" si="405">IF(Q69=0,0,(Q71/Q69))</f>
        <v>1949.8735632183907</v>
      </c>
      <c r="R72" s="240">
        <f t="shared" ref="R72" si="406">IF(R69=0,0,(R71/R69))</f>
        <v>0</v>
      </c>
      <c r="S72" s="484">
        <f t="shared" ref="S72" si="407">IF(S69=0,0,(S71/S69))</f>
        <v>1972</v>
      </c>
    </row>
  </sheetData>
  <mergeCells count="22">
    <mergeCell ref="A1:S2"/>
    <mergeCell ref="A6:S6"/>
    <mergeCell ref="A32:A33"/>
    <mergeCell ref="A31:S31"/>
    <mergeCell ref="A36:A37"/>
    <mergeCell ref="A7:A8"/>
    <mergeCell ref="A15:A16"/>
    <mergeCell ref="A19:A20"/>
    <mergeCell ref="A11:A12"/>
    <mergeCell ref="A27:A28"/>
    <mergeCell ref="A3:B3"/>
    <mergeCell ref="A4:A5"/>
    <mergeCell ref="A23:A24"/>
    <mergeCell ref="A69:A70"/>
    <mergeCell ref="A40:A41"/>
    <mergeCell ref="A44:A45"/>
    <mergeCell ref="A61:A62"/>
    <mergeCell ref="A60:S60"/>
    <mergeCell ref="A52:A53"/>
    <mergeCell ref="A56:A57"/>
    <mergeCell ref="A48:A49"/>
    <mergeCell ref="A65:A66"/>
  </mergeCells>
  <phoneticPr fontId="0" type="noConversion"/>
  <pageMargins left="0" right="0" top="0.5" bottom="0.5" header="0" footer="0.5"/>
  <pageSetup scale="60" orientation="landscape" r:id="rId1"/>
  <headerFooter alignWithMargins="0"/>
  <rowBreaks count="1" manualBreakCount="1">
    <brk id="3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T72"/>
  <sheetViews>
    <sheetView workbookViewId="0">
      <selection activeCell="D5" sqref="D5"/>
    </sheetView>
  </sheetViews>
  <sheetFormatPr defaultRowHeight="12.75" x14ac:dyDescent="0.2"/>
  <cols>
    <col min="1" max="1" width="27.28515625" style="2" bestFit="1" customWidth="1"/>
    <col min="2" max="2" width="4.140625" style="13" customWidth="1"/>
    <col min="3" max="3" width="9" style="2" customWidth="1"/>
    <col min="4" max="4" width="9" style="446" customWidth="1"/>
    <col min="5" max="6" width="9" style="2" customWidth="1"/>
    <col min="7" max="8" width="9.42578125" style="2" customWidth="1"/>
    <col min="9" max="9" width="12.42578125" style="2" customWidth="1"/>
    <col min="10" max="12" width="9.140625" style="2" customWidth="1"/>
    <col min="13" max="13" width="11.28515625" style="2" customWidth="1"/>
    <col min="14" max="14" width="10.7109375" style="2" customWidth="1"/>
    <col min="15" max="15" width="11.140625" style="2" customWidth="1"/>
    <col min="16" max="16" width="11.85546875" style="2" customWidth="1"/>
    <col min="17" max="17" width="10" style="2" customWidth="1"/>
    <col min="18" max="19" width="10.140625" style="2" customWidth="1"/>
    <col min="20" max="20" width="13" style="2" customWidth="1"/>
  </cols>
  <sheetData>
    <row r="1" spans="1:20" ht="18" customHeight="1" x14ac:dyDescent="0.2">
      <c r="A1" s="603" t="s">
        <v>245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5"/>
    </row>
    <row r="2" spans="1:20" ht="18" customHeight="1" thickBot="1" x14ac:dyDescent="0.25">
      <c r="A2" s="606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607"/>
    </row>
    <row r="3" spans="1:20" s="68" customFormat="1" ht="74.25" customHeight="1" thickTop="1" thickBot="1" x14ac:dyDescent="0.25">
      <c r="A3" s="608" t="s">
        <v>79</v>
      </c>
      <c r="B3" s="644"/>
      <c r="C3" s="265" t="s">
        <v>1</v>
      </c>
      <c r="D3" s="263" t="s">
        <v>252</v>
      </c>
      <c r="E3" s="261" t="s">
        <v>2</v>
      </c>
      <c r="F3" s="208" t="s">
        <v>3</v>
      </c>
      <c r="G3" s="262" t="s">
        <v>4</v>
      </c>
      <c r="H3" s="263" t="s">
        <v>5</v>
      </c>
      <c r="I3" s="264" t="s">
        <v>45</v>
      </c>
      <c r="J3" s="208" t="s">
        <v>7</v>
      </c>
      <c r="K3" s="261" t="s">
        <v>8</v>
      </c>
      <c r="L3" s="208" t="s">
        <v>9</v>
      </c>
      <c r="M3" s="208" t="s">
        <v>10</v>
      </c>
      <c r="N3" s="208" t="s">
        <v>11</v>
      </c>
      <c r="O3" s="208" t="s">
        <v>12</v>
      </c>
      <c r="P3" s="208" t="s">
        <v>13</v>
      </c>
      <c r="Q3" s="208" t="s">
        <v>14</v>
      </c>
      <c r="R3" s="208" t="s">
        <v>15</v>
      </c>
      <c r="S3" s="208" t="s">
        <v>16</v>
      </c>
      <c r="T3" s="431" t="s">
        <v>17</v>
      </c>
    </row>
    <row r="4" spans="1:20" s="68" customFormat="1" ht="18" customHeight="1" thickTop="1" x14ac:dyDescent="0.2">
      <c r="A4" s="685" t="s">
        <v>143</v>
      </c>
      <c r="B4" s="52" t="s">
        <v>31</v>
      </c>
      <c r="C4" s="366">
        <v>7745</v>
      </c>
      <c r="D4" s="415">
        <f>C4-G4</f>
        <v>6838</v>
      </c>
      <c r="E4" s="367">
        <v>6273</v>
      </c>
      <c r="F4" s="171">
        <v>565</v>
      </c>
      <c r="G4" s="172">
        <v>907</v>
      </c>
      <c r="H4" s="173">
        <v>211</v>
      </c>
      <c r="I4" s="174">
        <v>5</v>
      </c>
      <c r="J4" s="171">
        <v>22</v>
      </c>
      <c r="K4" s="171">
        <v>40</v>
      </c>
      <c r="L4" s="171">
        <v>14</v>
      </c>
      <c r="M4" s="171">
        <v>8</v>
      </c>
      <c r="N4" s="171">
        <v>4</v>
      </c>
      <c r="O4" s="171">
        <v>22</v>
      </c>
      <c r="P4" s="171">
        <v>15</v>
      </c>
      <c r="Q4" s="171">
        <v>1</v>
      </c>
      <c r="R4" s="171">
        <v>77</v>
      </c>
      <c r="S4" s="171"/>
      <c r="T4" s="172">
        <v>3</v>
      </c>
    </row>
    <row r="5" spans="1:20" s="236" customFormat="1" ht="18" customHeight="1" thickBot="1" x14ac:dyDescent="0.25">
      <c r="A5" s="686"/>
      <c r="B5" s="449" t="s">
        <v>21</v>
      </c>
      <c r="C5" s="466">
        <v>100</v>
      </c>
      <c r="D5" s="424">
        <f>IF($C4=0,0,(D4/$C4*100))</f>
        <v>88.289218850871535</v>
      </c>
      <c r="E5" s="495">
        <f t="shared" ref="E5:T5" si="0">IF($C4=0,0,(E4/$C4*100))</f>
        <v>80.994189799870881</v>
      </c>
      <c r="F5" s="467">
        <f t="shared" si="0"/>
        <v>7.295029051000645</v>
      </c>
      <c r="G5" s="468">
        <f t="shared" si="0"/>
        <v>11.71078114912847</v>
      </c>
      <c r="H5" s="469">
        <f t="shared" si="0"/>
        <v>2.7243382827630729</v>
      </c>
      <c r="I5" s="470">
        <f t="shared" si="0"/>
        <v>6.4557779212395083E-2</v>
      </c>
      <c r="J5" s="471">
        <f t="shared" si="0"/>
        <v>0.28405422853453843</v>
      </c>
      <c r="K5" s="471">
        <f t="shared" si="0"/>
        <v>0.51646223369916067</v>
      </c>
      <c r="L5" s="471">
        <f t="shared" si="0"/>
        <v>0.18076178179470626</v>
      </c>
      <c r="M5" s="471">
        <f t="shared" si="0"/>
        <v>0.10329244673983216</v>
      </c>
      <c r="N5" s="471">
        <f t="shared" si="0"/>
        <v>5.1646223369916082E-2</v>
      </c>
      <c r="O5" s="471">
        <f t="shared" si="0"/>
        <v>0.28405422853453843</v>
      </c>
      <c r="P5" s="471">
        <f t="shared" si="0"/>
        <v>0.19367333763718528</v>
      </c>
      <c r="Q5" s="471">
        <f t="shared" si="0"/>
        <v>1.291155584247902E-2</v>
      </c>
      <c r="R5" s="471">
        <f t="shared" si="0"/>
        <v>0.99418979987088452</v>
      </c>
      <c r="S5" s="471">
        <f t="shared" si="0"/>
        <v>0</v>
      </c>
      <c r="T5" s="472">
        <f t="shared" si="0"/>
        <v>3.8734667527437053E-2</v>
      </c>
    </row>
    <row r="6" spans="1:20" s="1" customFormat="1" ht="27" customHeight="1" thickTop="1" thickBot="1" x14ac:dyDescent="0.25">
      <c r="A6" s="681" t="s">
        <v>80</v>
      </c>
      <c r="B6" s="682"/>
      <c r="C6" s="682"/>
      <c r="D6" s="682"/>
      <c r="E6" s="682"/>
      <c r="F6" s="683"/>
      <c r="G6" s="683"/>
      <c r="H6" s="683"/>
      <c r="I6" s="683"/>
      <c r="J6" s="683"/>
      <c r="K6" s="683"/>
      <c r="L6" s="683"/>
      <c r="M6" s="683"/>
      <c r="N6" s="683"/>
      <c r="O6" s="683"/>
      <c r="P6" s="683"/>
      <c r="Q6" s="683"/>
      <c r="R6" s="683"/>
      <c r="S6" s="683"/>
      <c r="T6" s="684"/>
    </row>
    <row r="7" spans="1:20" ht="18" customHeight="1" thickTop="1" x14ac:dyDescent="0.2">
      <c r="A7" s="698" t="s">
        <v>130</v>
      </c>
      <c r="B7" s="52" t="s">
        <v>31</v>
      </c>
      <c r="C7" s="366">
        <v>441</v>
      </c>
      <c r="D7" s="415">
        <f>C7-G7</f>
        <v>380</v>
      </c>
      <c r="E7" s="367">
        <v>334</v>
      </c>
      <c r="F7" s="171">
        <v>46</v>
      </c>
      <c r="G7" s="172">
        <v>61</v>
      </c>
      <c r="H7" s="173">
        <v>9</v>
      </c>
      <c r="I7" s="174">
        <v>1</v>
      </c>
      <c r="J7" s="171"/>
      <c r="K7" s="171">
        <v>2</v>
      </c>
      <c r="L7" s="171">
        <v>1</v>
      </c>
      <c r="M7" s="171"/>
      <c r="N7" s="171"/>
      <c r="O7" s="171">
        <v>1</v>
      </c>
      <c r="P7" s="171"/>
      <c r="Q7" s="171">
        <v>1</v>
      </c>
      <c r="R7" s="171">
        <v>2</v>
      </c>
      <c r="S7" s="171"/>
      <c r="T7" s="172">
        <v>1</v>
      </c>
    </row>
    <row r="8" spans="1:20" ht="18" customHeight="1" x14ac:dyDescent="0.2">
      <c r="A8" s="697"/>
      <c r="B8" s="496" t="s">
        <v>21</v>
      </c>
      <c r="C8" s="466">
        <f>IF(C$4=0,0,(C7/C$4)*100)</f>
        <v>5.6939961265332473</v>
      </c>
      <c r="D8" s="424">
        <f t="shared" ref="D8:T8" si="1">IF(D$4=0,0,(D7/D$4)*100)</f>
        <v>5.5571804621234282</v>
      </c>
      <c r="E8" s="495">
        <f t="shared" si="1"/>
        <v>5.3244061852383231</v>
      </c>
      <c r="F8" s="467">
        <f t="shared" si="1"/>
        <v>8.1415929203539825</v>
      </c>
      <c r="G8" s="468">
        <f t="shared" si="1"/>
        <v>6.7254685777287753</v>
      </c>
      <c r="H8" s="469">
        <f t="shared" si="1"/>
        <v>4.2654028436018958</v>
      </c>
      <c r="I8" s="470">
        <f t="shared" si="1"/>
        <v>20</v>
      </c>
      <c r="J8" s="471">
        <f t="shared" si="1"/>
        <v>0</v>
      </c>
      <c r="K8" s="471">
        <f t="shared" si="1"/>
        <v>5</v>
      </c>
      <c r="L8" s="471">
        <f t="shared" si="1"/>
        <v>7.1428571428571423</v>
      </c>
      <c r="M8" s="471">
        <f t="shared" si="1"/>
        <v>0</v>
      </c>
      <c r="N8" s="471">
        <f t="shared" si="1"/>
        <v>0</v>
      </c>
      <c r="O8" s="471">
        <f t="shared" si="1"/>
        <v>4.5454545454545459</v>
      </c>
      <c r="P8" s="471">
        <f t="shared" si="1"/>
        <v>0</v>
      </c>
      <c r="Q8" s="471">
        <f t="shared" si="1"/>
        <v>100</v>
      </c>
      <c r="R8" s="471">
        <f t="shared" si="1"/>
        <v>2.5974025974025974</v>
      </c>
      <c r="S8" s="471">
        <f t="shared" si="1"/>
        <v>0</v>
      </c>
      <c r="T8" s="472">
        <f t="shared" si="1"/>
        <v>33.333333333333329</v>
      </c>
    </row>
    <row r="9" spans="1:20" ht="18" customHeight="1" x14ac:dyDescent="0.2">
      <c r="A9" s="457" t="s">
        <v>82</v>
      </c>
      <c r="B9" s="458" t="s">
        <v>31</v>
      </c>
      <c r="C9" s="459">
        <v>3437</v>
      </c>
      <c r="D9" s="50">
        <f>C9-G9</f>
        <v>2955</v>
      </c>
      <c r="E9" s="461">
        <v>2591</v>
      </c>
      <c r="F9" s="461">
        <v>364</v>
      </c>
      <c r="G9" s="462">
        <v>482</v>
      </c>
      <c r="H9" s="50">
        <v>76</v>
      </c>
      <c r="I9" s="461">
        <v>10</v>
      </c>
      <c r="J9" s="461"/>
      <c r="K9" s="461">
        <v>18</v>
      </c>
      <c r="L9" s="461">
        <v>8</v>
      </c>
      <c r="M9" s="461"/>
      <c r="N9" s="461"/>
      <c r="O9" s="461">
        <v>8</v>
      </c>
      <c r="P9" s="461"/>
      <c r="Q9" s="461">
        <v>10</v>
      </c>
      <c r="R9" s="461">
        <v>18</v>
      </c>
      <c r="S9" s="461"/>
      <c r="T9" s="463">
        <v>4</v>
      </c>
    </row>
    <row r="10" spans="1:20" ht="18" customHeight="1" thickBot="1" x14ac:dyDescent="0.25">
      <c r="A10" s="464" t="s">
        <v>83</v>
      </c>
      <c r="B10" s="51" t="s">
        <v>31</v>
      </c>
      <c r="C10" s="253">
        <f>IF(C$4=0,0,(C9/C$4))</f>
        <v>0.44377017430600385</v>
      </c>
      <c r="D10" s="255">
        <f t="shared" ref="D10:T10" si="2">IF(D$4=0,0,(D9/D$4))</f>
        <v>0.43214390172565076</v>
      </c>
      <c r="E10" s="258">
        <f t="shared" si="2"/>
        <v>0.41304001275306873</v>
      </c>
      <c r="F10" s="244">
        <f t="shared" si="2"/>
        <v>0.64424778761061952</v>
      </c>
      <c r="G10" s="254">
        <f t="shared" si="2"/>
        <v>0.5314222712238148</v>
      </c>
      <c r="H10" s="255">
        <f t="shared" si="2"/>
        <v>0.36018957345971564</v>
      </c>
      <c r="I10" s="256">
        <f t="shared" si="2"/>
        <v>2</v>
      </c>
      <c r="J10" s="244">
        <f t="shared" si="2"/>
        <v>0</v>
      </c>
      <c r="K10" s="244">
        <f t="shared" si="2"/>
        <v>0.45</v>
      </c>
      <c r="L10" s="244">
        <f t="shared" si="2"/>
        <v>0.5714285714285714</v>
      </c>
      <c r="M10" s="244">
        <f t="shared" si="2"/>
        <v>0</v>
      </c>
      <c r="N10" s="244">
        <f t="shared" si="2"/>
        <v>0</v>
      </c>
      <c r="O10" s="244">
        <f t="shared" si="2"/>
        <v>0.36363636363636365</v>
      </c>
      <c r="P10" s="244">
        <f t="shared" si="2"/>
        <v>0</v>
      </c>
      <c r="Q10" s="244">
        <f t="shared" si="2"/>
        <v>10</v>
      </c>
      <c r="R10" s="244">
        <f t="shared" si="2"/>
        <v>0.23376623376623376</v>
      </c>
      <c r="S10" s="244">
        <f t="shared" si="2"/>
        <v>0</v>
      </c>
      <c r="T10" s="465">
        <f t="shared" si="2"/>
        <v>1.3333333333333333</v>
      </c>
    </row>
    <row r="11" spans="1:20" ht="18" customHeight="1" thickTop="1" x14ac:dyDescent="0.2">
      <c r="A11" s="698" t="s">
        <v>129</v>
      </c>
      <c r="B11" s="56" t="s">
        <v>31</v>
      </c>
      <c r="C11" s="366">
        <v>633</v>
      </c>
      <c r="D11" s="415">
        <f>C11-G11</f>
        <v>551</v>
      </c>
      <c r="E11" s="367">
        <v>502</v>
      </c>
      <c r="F11" s="171">
        <v>49</v>
      </c>
      <c r="G11" s="172">
        <v>82</v>
      </c>
      <c r="H11" s="173">
        <v>20</v>
      </c>
      <c r="I11" s="174">
        <v>1</v>
      </c>
      <c r="J11" s="171"/>
      <c r="K11" s="171">
        <v>6</v>
      </c>
      <c r="L11" s="171">
        <v>3</v>
      </c>
      <c r="M11" s="171">
        <v>2</v>
      </c>
      <c r="N11" s="171"/>
      <c r="O11" s="171">
        <v>1</v>
      </c>
      <c r="P11" s="171">
        <v>2</v>
      </c>
      <c r="Q11" s="171"/>
      <c r="R11" s="171">
        <v>5</v>
      </c>
      <c r="S11" s="171"/>
      <c r="T11" s="172"/>
    </row>
    <row r="12" spans="1:20" ht="18" customHeight="1" x14ac:dyDescent="0.2">
      <c r="A12" s="697"/>
      <c r="B12" s="496" t="s">
        <v>21</v>
      </c>
      <c r="C12" s="466">
        <f>IF(C$4=0,0,(C11/C$4)*100)</f>
        <v>8.1730148482892186</v>
      </c>
      <c r="D12" s="424">
        <f t="shared" ref="D12" si="3">IF(D$4=0,0,(D11/D$4)*100)</f>
        <v>8.0579116700789708</v>
      </c>
      <c r="E12" s="495">
        <f t="shared" ref="E12" si="4">IF(E$4=0,0,(E11/E$4)*100)</f>
        <v>8.0025506137414304</v>
      </c>
      <c r="F12" s="467">
        <f t="shared" ref="F12" si="5">IF(F$4=0,0,(F11/F$4)*100)</f>
        <v>8.6725663716814161</v>
      </c>
      <c r="G12" s="468">
        <f t="shared" ref="G12" si="6">IF(G$4=0,0,(G11/G$4)*100)</f>
        <v>9.040793825799339</v>
      </c>
      <c r="H12" s="469">
        <f t="shared" ref="H12" si="7">IF(H$4=0,0,(H11/H$4)*100)</f>
        <v>9.4786729857819907</v>
      </c>
      <c r="I12" s="470">
        <f t="shared" ref="I12" si="8">IF(I$4=0,0,(I11/I$4)*100)</f>
        <v>20</v>
      </c>
      <c r="J12" s="471">
        <f t="shared" ref="J12" si="9">IF(J$4=0,0,(J11/J$4)*100)</f>
        <v>0</v>
      </c>
      <c r="K12" s="471">
        <f t="shared" ref="K12" si="10">IF(K$4=0,0,(K11/K$4)*100)</f>
        <v>15</v>
      </c>
      <c r="L12" s="471">
        <f t="shared" ref="L12" si="11">IF(L$4=0,0,(L11/L$4)*100)</f>
        <v>21.428571428571427</v>
      </c>
      <c r="M12" s="471">
        <f t="shared" ref="M12" si="12">IF(M$4=0,0,(M11/M$4)*100)</f>
        <v>25</v>
      </c>
      <c r="N12" s="471">
        <f t="shared" ref="N12" si="13">IF(N$4=0,0,(N11/N$4)*100)</f>
        <v>0</v>
      </c>
      <c r="O12" s="471">
        <f t="shared" ref="O12" si="14">IF(O$4=0,0,(O11/O$4)*100)</f>
        <v>4.5454545454545459</v>
      </c>
      <c r="P12" s="471">
        <f t="shared" ref="P12" si="15">IF(P$4=0,0,(P11/P$4)*100)</f>
        <v>13.333333333333334</v>
      </c>
      <c r="Q12" s="471">
        <f t="shared" ref="Q12" si="16">IF(Q$4=0,0,(Q11/Q$4)*100)</f>
        <v>0</v>
      </c>
      <c r="R12" s="471">
        <f t="shared" ref="R12" si="17">IF(R$4=0,0,(R11/R$4)*100)</f>
        <v>6.4935064935064926</v>
      </c>
      <c r="S12" s="471">
        <f t="shared" ref="S12" si="18">IF(S$4=0,0,(S11/S$4)*100)</f>
        <v>0</v>
      </c>
      <c r="T12" s="472">
        <f t="shared" ref="T12" si="19">IF(T$4=0,0,(T11/T$4)*100)</f>
        <v>0</v>
      </c>
    </row>
    <row r="13" spans="1:20" ht="18" customHeight="1" x14ac:dyDescent="0.2">
      <c r="A13" s="457" t="s">
        <v>82</v>
      </c>
      <c r="B13" s="458" t="s">
        <v>31</v>
      </c>
      <c r="C13" s="459">
        <v>11346</v>
      </c>
      <c r="D13" s="50">
        <f>C13-G13</f>
        <v>9843</v>
      </c>
      <c r="E13" s="461">
        <v>8972</v>
      </c>
      <c r="F13" s="461">
        <v>871</v>
      </c>
      <c r="G13" s="462">
        <v>1503</v>
      </c>
      <c r="H13" s="50">
        <v>370</v>
      </c>
      <c r="I13" s="461">
        <v>20</v>
      </c>
      <c r="J13" s="461"/>
      <c r="K13" s="461">
        <v>112</v>
      </c>
      <c r="L13" s="461">
        <v>56</v>
      </c>
      <c r="M13" s="461">
        <v>36</v>
      </c>
      <c r="N13" s="461"/>
      <c r="O13" s="461">
        <v>20</v>
      </c>
      <c r="P13" s="461">
        <v>36</v>
      </c>
      <c r="Q13" s="461"/>
      <c r="R13" s="461">
        <v>90</v>
      </c>
      <c r="S13" s="461"/>
      <c r="T13" s="463"/>
    </row>
    <row r="14" spans="1:20" ht="18" customHeight="1" thickBot="1" x14ac:dyDescent="0.25">
      <c r="A14" s="464" t="s">
        <v>83</v>
      </c>
      <c r="B14" s="51" t="s">
        <v>31</v>
      </c>
      <c r="C14" s="253">
        <f>IF(C$4=0,0,(C13/C$4))</f>
        <v>1.4649451258876696</v>
      </c>
      <c r="D14" s="255">
        <f t="shared" ref="D14" si="20">IF(D$4=0,0,(D13/D$4))</f>
        <v>1.4394559812810763</v>
      </c>
      <c r="E14" s="258">
        <f t="shared" ref="E14" si="21">IF(E$4=0,0,(E13/E$4))</f>
        <v>1.4302566555077316</v>
      </c>
      <c r="F14" s="244">
        <f t="shared" ref="F14" si="22">IF(F$4=0,0,(F13/F$4))</f>
        <v>1.5415929203539822</v>
      </c>
      <c r="G14" s="254">
        <f t="shared" ref="G14" si="23">IF(G$4=0,0,(G13/G$4))</f>
        <v>1.6571113561190738</v>
      </c>
      <c r="H14" s="255">
        <f t="shared" ref="H14" si="24">IF(H$4=0,0,(H13/H$4))</f>
        <v>1.7535545023696681</v>
      </c>
      <c r="I14" s="256">
        <f t="shared" ref="I14" si="25">IF(I$4=0,0,(I13/I$4))</f>
        <v>4</v>
      </c>
      <c r="J14" s="244">
        <f t="shared" ref="J14" si="26">IF(J$4=0,0,(J13/J$4))</f>
        <v>0</v>
      </c>
      <c r="K14" s="244">
        <f t="shared" ref="K14" si="27">IF(K$4=0,0,(K13/K$4))</f>
        <v>2.8</v>
      </c>
      <c r="L14" s="244">
        <f t="shared" ref="L14" si="28">IF(L$4=0,0,(L13/L$4))</f>
        <v>4</v>
      </c>
      <c r="M14" s="244">
        <f t="shared" ref="M14" si="29">IF(M$4=0,0,(M13/M$4))</f>
        <v>4.5</v>
      </c>
      <c r="N14" s="244">
        <f t="shared" ref="N14" si="30">IF(N$4=0,0,(N13/N$4))</f>
        <v>0</v>
      </c>
      <c r="O14" s="244">
        <f t="shared" ref="O14" si="31">IF(O$4=0,0,(O13/O$4))</f>
        <v>0.90909090909090906</v>
      </c>
      <c r="P14" s="244">
        <f t="shared" ref="P14" si="32">IF(P$4=0,0,(P13/P$4))</f>
        <v>2.4</v>
      </c>
      <c r="Q14" s="244">
        <f t="shared" ref="Q14" si="33">IF(Q$4=0,0,(Q13/Q$4))</f>
        <v>0</v>
      </c>
      <c r="R14" s="244">
        <f t="shared" ref="R14" si="34">IF(R$4=0,0,(R13/R$4))</f>
        <v>1.1688311688311688</v>
      </c>
      <c r="S14" s="244">
        <f t="shared" ref="S14" si="35">IF(S$4=0,0,(S13/S$4))</f>
        <v>0</v>
      </c>
      <c r="T14" s="465">
        <f t="shared" ref="T14" si="36">IF(T$4=0,0,(T13/T$4))</f>
        <v>0</v>
      </c>
    </row>
    <row r="15" spans="1:20" ht="18" customHeight="1" thickTop="1" x14ac:dyDescent="0.2">
      <c r="A15" s="698" t="s">
        <v>131</v>
      </c>
      <c r="B15" s="56" t="s">
        <v>31</v>
      </c>
      <c r="C15" s="366">
        <v>476</v>
      </c>
      <c r="D15" s="415">
        <f>C15-G15</f>
        <v>422</v>
      </c>
      <c r="E15" s="367">
        <v>377</v>
      </c>
      <c r="F15" s="171">
        <v>45</v>
      </c>
      <c r="G15" s="172">
        <v>54</v>
      </c>
      <c r="H15" s="173">
        <v>12</v>
      </c>
      <c r="I15" s="174"/>
      <c r="J15" s="171">
        <v>1</v>
      </c>
      <c r="K15" s="171">
        <v>6</v>
      </c>
      <c r="L15" s="171">
        <v>1</v>
      </c>
      <c r="M15" s="171"/>
      <c r="N15" s="171">
        <v>1</v>
      </c>
      <c r="O15" s="171"/>
      <c r="P15" s="171"/>
      <c r="Q15" s="171"/>
      <c r="R15" s="171">
        <v>3</v>
      </c>
      <c r="S15" s="171"/>
      <c r="T15" s="172"/>
    </row>
    <row r="16" spans="1:20" ht="18" customHeight="1" x14ac:dyDescent="0.2">
      <c r="A16" s="697"/>
      <c r="B16" s="496" t="s">
        <v>21</v>
      </c>
      <c r="C16" s="466">
        <f>IF(C$4=0,0,(C15/C$4)*100)</f>
        <v>6.1459005810200127</v>
      </c>
      <c r="D16" s="424">
        <f t="shared" ref="D16" si="37">IF(D$4=0,0,(D15/D$4)*100)</f>
        <v>6.1713951447791748</v>
      </c>
      <c r="E16" s="495">
        <f t="shared" ref="E16" si="38">IF(E$4=0,0,(E15/E$4)*100)</f>
        <v>6.0098836282480477</v>
      </c>
      <c r="F16" s="467">
        <f t="shared" ref="F16" si="39">IF(F$4=0,0,(F15/F$4)*100)</f>
        <v>7.9646017699115044</v>
      </c>
      <c r="G16" s="468">
        <f t="shared" ref="G16" si="40">IF(G$4=0,0,(G15/G$4)*100)</f>
        <v>5.9536934950385891</v>
      </c>
      <c r="H16" s="469">
        <f t="shared" ref="H16" si="41">IF(H$4=0,0,(H15/H$4)*100)</f>
        <v>5.6872037914691944</v>
      </c>
      <c r="I16" s="470">
        <f t="shared" ref="I16" si="42">IF(I$4=0,0,(I15/I$4)*100)</f>
        <v>0</v>
      </c>
      <c r="J16" s="471">
        <f t="shared" ref="J16" si="43">IF(J$4=0,0,(J15/J$4)*100)</f>
        <v>4.5454545454545459</v>
      </c>
      <c r="K16" s="471">
        <f t="shared" ref="K16" si="44">IF(K$4=0,0,(K15/K$4)*100)</f>
        <v>15</v>
      </c>
      <c r="L16" s="471">
        <f t="shared" ref="L16" si="45">IF(L$4=0,0,(L15/L$4)*100)</f>
        <v>7.1428571428571423</v>
      </c>
      <c r="M16" s="471">
        <f t="shared" ref="M16" si="46">IF(M$4=0,0,(M15/M$4)*100)</f>
        <v>0</v>
      </c>
      <c r="N16" s="471">
        <f t="shared" ref="N16" si="47">IF(N$4=0,0,(N15/N$4)*100)</f>
        <v>25</v>
      </c>
      <c r="O16" s="471">
        <f t="shared" ref="O16" si="48">IF(O$4=0,0,(O15/O$4)*100)</f>
        <v>0</v>
      </c>
      <c r="P16" s="471">
        <f t="shared" ref="P16" si="49">IF(P$4=0,0,(P15/P$4)*100)</f>
        <v>0</v>
      </c>
      <c r="Q16" s="471">
        <f t="shared" ref="Q16" si="50">IF(Q$4=0,0,(Q15/Q$4)*100)</f>
        <v>0</v>
      </c>
      <c r="R16" s="471">
        <f t="shared" ref="R16" si="51">IF(R$4=0,0,(R15/R$4)*100)</f>
        <v>3.8961038961038961</v>
      </c>
      <c r="S16" s="471">
        <f t="shared" ref="S16" si="52">IF(S$4=0,0,(S15/S$4)*100)</f>
        <v>0</v>
      </c>
      <c r="T16" s="472">
        <f t="shared" ref="T16" si="53">IF(T$4=0,0,(T15/T$4)*100)</f>
        <v>0</v>
      </c>
    </row>
    <row r="17" spans="1:20" ht="18" customHeight="1" x14ac:dyDescent="0.2">
      <c r="A17" s="457" t="s">
        <v>82</v>
      </c>
      <c r="B17" s="458" t="s">
        <v>31</v>
      </c>
      <c r="C17" s="459">
        <v>12664</v>
      </c>
      <c r="D17" s="50">
        <f>C17-G17</f>
        <v>11229</v>
      </c>
      <c r="E17" s="461">
        <v>10029</v>
      </c>
      <c r="F17" s="461">
        <v>1200</v>
      </c>
      <c r="G17" s="462">
        <v>1435</v>
      </c>
      <c r="H17" s="50">
        <v>322</v>
      </c>
      <c r="I17" s="461"/>
      <c r="J17" s="461">
        <v>30</v>
      </c>
      <c r="K17" s="461">
        <v>154</v>
      </c>
      <c r="L17" s="461">
        <v>30</v>
      </c>
      <c r="M17" s="461"/>
      <c r="N17" s="461">
        <v>24</v>
      </c>
      <c r="O17" s="461"/>
      <c r="P17" s="461"/>
      <c r="Q17" s="461"/>
      <c r="R17" s="461">
        <v>84</v>
      </c>
      <c r="S17" s="461"/>
      <c r="T17" s="463"/>
    </row>
    <row r="18" spans="1:20" ht="18" customHeight="1" thickBot="1" x14ac:dyDescent="0.25">
      <c r="A18" s="474" t="s">
        <v>83</v>
      </c>
      <c r="B18" s="475" t="s">
        <v>31</v>
      </c>
      <c r="C18" s="476">
        <f>IF(C$4=0,0,(C17/C$4))</f>
        <v>1.635119431891543</v>
      </c>
      <c r="D18" s="479">
        <f t="shared" ref="D18" si="54">IF(D$4=0,0,(D17/D$4))</f>
        <v>1.642146826557473</v>
      </c>
      <c r="E18" s="497">
        <f t="shared" ref="E18" si="55">IF(E$4=0,0,(E17/E$4))</f>
        <v>1.5987565758010522</v>
      </c>
      <c r="F18" s="477">
        <f t="shared" ref="F18" si="56">IF(F$4=0,0,(F17/F$4))</f>
        <v>2.1238938053097347</v>
      </c>
      <c r="G18" s="478">
        <f t="shared" ref="G18" si="57">IF(G$4=0,0,(G17/G$4))</f>
        <v>1.5821389195148843</v>
      </c>
      <c r="H18" s="479">
        <f t="shared" ref="H18" si="58">IF(H$4=0,0,(H17/H$4))</f>
        <v>1.5260663507109005</v>
      </c>
      <c r="I18" s="480">
        <f t="shared" ref="I18" si="59">IF(I$4=0,0,(I17/I$4))</f>
        <v>0</v>
      </c>
      <c r="J18" s="477">
        <f t="shared" ref="J18" si="60">IF(J$4=0,0,(J17/J$4))</f>
        <v>1.3636363636363635</v>
      </c>
      <c r="K18" s="477">
        <f t="shared" ref="K18" si="61">IF(K$4=0,0,(K17/K$4))</f>
        <v>3.85</v>
      </c>
      <c r="L18" s="477">
        <f t="shared" ref="L18" si="62">IF(L$4=0,0,(L17/L$4))</f>
        <v>2.1428571428571428</v>
      </c>
      <c r="M18" s="477">
        <f t="shared" ref="M18" si="63">IF(M$4=0,0,(M17/M$4))</f>
        <v>0</v>
      </c>
      <c r="N18" s="477">
        <f t="shared" ref="N18" si="64">IF(N$4=0,0,(N17/N$4))</f>
        <v>6</v>
      </c>
      <c r="O18" s="477">
        <f t="shared" ref="O18" si="65">IF(O$4=0,0,(O17/O$4))</f>
        <v>0</v>
      </c>
      <c r="P18" s="477">
        <f t="shared" ref="P18" si="66">IF(P$4=0,0,(P17/P$4))</f>
        <v>0</v>
      </c>
      <c r="Q18" s="477">
        <f t="shared" ref="Q18" si="67">IF(Q$4=0,0,(Q17/Q$4))</f>
        <v>0</v>
      </c>
      <c r="R18" s="477">
        <f t="shared" ref="R18" si="68">IF(R$4=0,0,(R17/R$4))</f>
        <v>1.0909090909090908</v>
      </c>
      <c r="S18" s="477">
        <f t="shared" ref="S18" si="69">IF(S$4=0,0,(S17/S$4))</f>
        <v>0</v>
      </c>
      <c r="T18" s="481">
        <f t="shared" ref="T18" si="70">IF(T$4=0,0,(T17/T$4))</f>
        <v>0</v>
      </c>
    </row>
    <row r="19" spans="1:20" ht="18" customHeight="1" thickTop="1" x14ac:dyDescent="0.2">
      <c r="A19" s="698" t="s">
        <v>126</v>
      </c>
      <c r="B19" s="56" t="s">
        <v>31</v>
      </c>
      <c r="C19" s="366">
        <v>1518</v>
      </c>
      <c r="D19" s="415">
        <f>C19-G19</f>
        <v>1371</v>
      </c>
      <c r="E19" s="367">
        <v>1265</v>
      </c>
      <c r="F19" s="171">
        <v>106</v>
      </c>
      <c r="G19" s="172">
        <v>147</v>
      </c>
      <c r="H19" s="173">
        <v>32</v>
      </c>
      <c r="I19" s="174"/>
      <c r="J19" s="171">
        <v>5</v>
      </c>
      <c r="K19" s="171">
        <v>11</v>
      </c>
      <c r="L19" s="171">
        <v>2</v>
      </c>
      <c r="M19" s="171">
        <v>1</v>
      </c>
      <c r="N19" s="171"/>
      <c r="O19" s="171">
        <v>2</v>
      </c>
      <c r="P19" s="171">
        <v>4</v>
      </c>
      <c r="Q19" s="171">
        <v>1</v>
      </c>
      <c r="R19" s="171">
        <v>6</v>
      </c>
      <c r="S19" s="171"/>
      <c r="T19" s="172"/>
    </row>
    <row r="20" spans="1:20" ht="18" customHeight="1" x14ac:dyDescent="0.2">
      <c r="A20" s="697"/>
      <c r="B20" s="496" t="s">
        <v>21</v>
      </c>
      <c r="C20" s="466">
        <f>IF(C$4=0,0,(C19/C$4)*100)</f>
        <v>19.599741768883149</v>
      </c>
      <c r="D20" s="424">
        <f t="shared" ref="D20" si="71">IF(D$4=0,0,(D19/D$4)*100)</f>
        <v>20.049722140976893</v>
      </c>
      <c r="E20" s="495">
        <f t="shared" ref="E20" si="72">IF(E$4=0,0,(E19/E$4)*100)</f>
        <v>20.16578989319305</v>
      </c>
      <c r="F20" s="467">
        <f t="shared" ref="F20" si="73">IF(F$4=0,0,(F19/F$4)*100)</f>
        <v>18.761061946902654</v>
      </c>
      <c r="G20" s="468">
        <f t="shared" ref="G20" si="74">IF(G$4=0,0,(G19/G$4)*100)</f>
        <v>16.207276736493938</v>
      </c>
      <c r="H20" s="469">
        <f t="shared" ref="H20" si="75">IF(H$4=0,0,(H19/H$4)*100)</f>
        <v>15.165876777251185</v>
      </c>
      <c r="I20" s="470">
        <f t="shared" ref="I20" si="76">IF(I$4=0,0,(I19/I$4)*100)</f>
        <v>0</v>
      </c>
      <c r="J20" s="471">
        <f t="shared" ref="J20" si="77">IF(J$4=0,0,(J19/J$4)*100)</f>
        <v>22.727272727272727</v>
      </c>
      <c r="K20" s="471">
        <f t="shared" ref="K20" si="78">IF(K$4=0,0,(K19/K$4)*100)</f>
        <v>27.500000000000004</v>
      </c>
      <c r="L20" s="471">
        <f t="shared" ref="L20" si="79">IF(L$4=0,0,(L19/L$4)*100)</f>
        <v>14.285714285714285</v>
      </c>
      <c r="M20" s="471">
        <f t="shared" ref="M20" si="80">IF(M$4=0,0,(M19/M$4)*100)</f>
        <v>12.5</v>
      </c>
      <c r="N20" s="471">
        <f t="shared" ref="N20" si="81">IF(N$4=0,0,(N19/N$4)*100)</f>
        <v>0</v>
      </c>
      <c r="O20" s="471">
        <f t="shared" ref="O20" si="82">IF(O$4=0,0,(O19/O$4)*100)</f>
        <v>9.0909090909090917</v>
      </c>
      <c r="P20" s="471">
        <f t="shared" ref="P20" si="83">IF(P$4=0,0,(P19/P$4)*100)</f>
        <v>26.666666666666668</v>
      </c>
      <c r="Q20" s="471">
        <f t="shared" ref="Q20" si="84">IF(Q$4=0,0,(Q19/Q$4)*100)</f>
        <v>100</v>
      </c>
      <c r="R20" s="471">
        <f t="shared" ref="R20" si="85">IF(R$4=0,0,(R19/R$4)*100)</f>
        <v>7.7922077922077921</v>
      </c>
      <c r="S20" s="471">
        <f t="shared" ref="S20" si="86">IF(S$4=0,0,(S19/S$4)*100)</f>
        <v>0</v>
      </c>
      <c r="T20" s="472">
        <f t="shared" ref="T20" si="87">IF(T$4=0,0,(T19/T$4)*100)</f>
        <v>0</v>
      </c>
    </row>
    <row r="21" spans="1:20" ht="18" customHeight="1" x14ac:dyDescent="0.2">
      <c r="A21" s="457" t="s">
        <v>82</v>
      </c>
      <c r="B21" s="458" t="s">
        <v>31</v>
      </c>
      <c r="C21" s="459">
        <v>57235</v>
      </c>
      <c r="D21" s="50">
        <f>C21-G21</f>
        <v>51671</v>
      </c>
      <c r="E21" s="461">
        <v>47659</v>
      </c>
      <c r="F21" s="461">
        <v>4012</v>
      </c>
      <c r="G21" s="462">
        <v>5564</v>
      </c>
      <c r="H21" s="50">
        <v>1231</v>
      </c>
      <c r="I21" s="461"/>
      <c r="J21" s="461">
        <v>184</v>
      </c>
      <c r="K21" s="461">
        <v>436</v>
      </c>
      <c r="L21" s="461">
        <v>72</v>
      </c>
      <c r="M21" s="461">
        <v>40</v>
      </c>
      <c r="N21" s="461"/>
      <c r="O21" s="461">
        <v>80</v>
      </c>
      <c r="P21" s="461">
        <v>160</v>
      </c>
      <c r="Q21" s="461">
        <v>32</v>
      </c>
      <c r="R21" s="461">
        <v>227</v>
      </c>
      <c r="S21" s="461"/>
      <c r="T21" s="463"/>
    </row>
    <row r="22" spans="1:20" ht="18" customHeight="1" thickBot="1" x14ac:dyDescent="0.25">
      <c r="A22" s="464" t="s">
        <v>83</v>
      </c>
      <c r="B22" s="51" t="s">
        <v>31</v>
      </c>
      <c r="C22" s="253">
        <f>IF(C$4=0,0,(C21/C$4))</f>
        <v>7.3899289864428663</v>
      </c>
      <c r="D22" s="255">
        <f t="shared" ref="D22" si="88">IF(D$4=0,0,(D21/D$4))</f>
        <v>7.5564492541678856</v>
      </c>
      <c r="E22" s="258">
        <f t="shared" ref="E22" si="89">IF(E$4=0,0,(E21/E$4))</f>
        <v>7.5974812689303359</v>
      </c>
      <c r="F22" s="244">
        <f t="shared" ref="F22" si="90">IF(F$4=0,0,(F21/F$4))</f>
        <v>7.1008849557522122</v>
      </c>
      <c r="G22" s="254">
        <f t="shared" ref="G22" si="91">IF(G$4=0,0,(G21/G$4))</f>
        <v>6.1345093715545751</v>
      </c>
      <c r="H22" s="255">
        <f t="shared" ref="H22" si="92">IF(H$4=0,0,(H21/H$4))</f>
        <v>5.8341232227488149</v>
      </c>
      <c r="I22" s="256">
        <f t="shared" ref="I22" si="93">IF(I$4=0,0,(I21/I$4))</f>
        <v>0</v>
      </c>
      <c r="J22" s="244">
        <f t="shared" ref="J22" si="94">IF(J$4=0,0,(J21/J$4))</f>
        <v>8.3636363636363633</v>
      </c>
      <c r="K22" s="244">
        <f t="shared" ref="K22" si="95">IF(K$4=0,0,(K21/K$4))</f>
        <v>10.9</v>
      </c>
      <c r="L22" s="244">
        <f t="shared" ref="L22" si="96">IF(L$4=0,0,(L21/L$4))</f>
        <v>5.1428571428571432</v>
      </c>
      <c r="M22" s="244">
        <f t="shared" ref="M22" si="97">IF(M$4=0,0,(M21/M$4))</f>
        <v>5</v>
      </c>
      <c r="N22" s="244">
        <f t="shared" ref="N22" si="98">IF(N$4=0,0,(N21/N$4))</f>
        <v>0</v>
      </c>
      <c r="O22" s="244">
        <f t="shared" ref="O22" si="99">IF(O$4=0,0,(O21/O$4))</f>
        <v>3.6363636363636362</v>
      </c>
      <c r="P22" s="244">
        <f t="shared" ref="P22" si="100">IF(P$4=0,0,(P21/P$4))</f>
        <v>10.666666666666666</v>
      </c>
      <c r="Q22" s="244">
        <f t="shared" ref="Q22" si="101">IF(Q$4=0,0,(Q21/Q$4))</f>
        <v>32</v>
      </c>
      <c r="R22" s="244">
        <f t="shared" ref="R22" si="102">IF(R$4=0,0,(R21/R$4))</f>
        <v>2.948051948051948</v>
      </c>
      <c r="S22" s="244">
        <f t="shared" ref="S22" si="103">IF(S$4=0,0,(S21/S$4))</f>
        <v>0</v>
      </c>
      <c r="T22" s="465">
        <f t="shared" ref="T22" si="104">IF(T$4=0,0,(T21/T$4))</f>
        <v>0</v>
      </c>
    </row>
    <row r="23" spans="1:20" ht="18" customHeight="1" thickTop="1" x14ac:dyDescent="0.2">
      <c r="A23" s="698" t="s">
        <v>127</v>
      </c>
      <c r="B23" s="56" t="s">
        <v>31</v>
      </c>
      <c r="C23" s="366"/>
      <c r="D23" s="415">
        <f>C23-G23</f>
        <v>0</v>
      </c>
      <c r="E23" s="367"/>
      <c r="F23" s="171"/>
      <c r="G23" s="172"/>
      <c r="H23" s="173"/>
      <c r="I23" s="174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2"/>
    </row>
    <row r="24" spans="1:20" ht="18" customHeight="1" x14ac:dyDescent="0.2">
      <c r="A24" s="697"/>
      <c r="B24" s="496" t="s">
        <v>21</v>
      </c>
      <c r="C24" s="466">
        <f>IF(C$4=0,0,(C23/C$4)*100)</f>
        <v>0</v>
      </c>
      <c r="D24" s="424">
        <f t="shared" ref="D24" si="105">IF(D$4=0,0,(D23/D$4)*100)</f>
        <v>0</v>
      </c>
      <c r="E24" s="495">
        <f t="shared" ref="E24" si="106">IF(E$4=0,0,(E23/E$4)*100)</f>
        <v>0</v>
      </c>
      <c r="F24" s="467">
        <f t="shared" ref="F24" si="107">IF(F$4=0,0,(F23/F$4)*100)</f>
        <v>0</v>
      </c>
      <c r="G24" s="468">
        <f t="shared" ref="G24" si="108">IF(G$4=0,0,(G23/G$4)*100)</f>
        <v>0</v>
      </c>
      <c r="H24" s="469">
        <f t="shared" ref="H24" si="109">IF(H$4=0,0,(H23/H$4)*100)</f>
        <v>0</v>
      </c>
      <c r="I24" s="470">
        <f t="shared" ref="I24" si="110">IF(I$4=0,0,(I23/I$4)*100)</f>
        <v>0</v>
      </c>
      <c r="J24" s="471">
        <f t="shared" ref="J24" si="111">IF(J$4=0,0,(J23/J$4)*100)</f>
        <v>0</v>
      </c>
      <c r="K24" s="471">
        <f t="shared" ref="K24" si="112">IF(K$4=0,0,(K23/K$4)*100)</f>
        <v>0</v>
      </c>
      <c r="L24" s="471">
        <f t="shared" ref="L24" si="113">IF(L$4=0,0,(L23/L$4)*100)</f>
        <v>0</v>
      </c>
      <c r="M24" s="471">
        <f t="shared" ref="M24" si="114">IF(M$4=0,0,(M23/M$4)*100)</f>
        <v>0</v>
      </c>
      <c r="N24" s="471">
        <f t="shared" ref="N24" si="115">IF(N$4=0,0,(N23/N$4)*100)</f>
        <v>0</v>
      </c>
      <c r="O24" s="471">
        <f t="shared" ref="O24" si="116">IF(O$4=0,0,(O23/O$4)*100)</f>
        <v>0</v>
      </c>
      <c r="P24" s="471">
        <f t="shared" ref="P24" si="117">IF(P$4=0,0,(P23/P$4)*100)</f>
        <v>0</v>
      </c>
      <c r="Q24" s="471">
        <f t="shared" ref="Q24" si="118">IF(Q$4=0,0,(Q23/Q$4)*100)</f>
        <v>0</v>
      </c>
      <c r="R24" s="471">
        <f t="shared" ref="R24" si="119">IF(R$4=0,0,(R23/R$4)*100)</f>
        <v>0</v>
      </c>
      <c r="S24" s="471">
        <f t="shared" ref="S24" si="120">IF(S$4=0,0,(S23/S$4)*100)</f>
        <v>0</v>
      </c>
      <c r="T24" s="472">
        <f t="shared" ref="T24" si="121">IF(T$4=0,0,(T23/T$4)*100)</f>
        <v>0</v>
      </c>
    </row>
    <row r="25" spans="1:20" ht="18" customHeight="1" x14ac:dyDescent="0.2">
      <c r="A25" s="457" t="s">
        <v>82</v>
      </c>
      <c r="B25" s="458" t="s">
        <v>31</v>
      </c>
      <c r="C25" s="459"/>
      <c r="D25" s="50">
        <f>C25-G25</f>
        <v>0</v>
      </c>
      <c r="E25" s="461"/>
      <c r="F25" s="461"/>
      <c r="G25" s="462"/>
      <c r="H25" s="50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3"/>
    </row>
    <row r="26" spans="1:20" ht="18" customHeight="1" thickBot="1" x14ac:dyDescent="0.25">
      <c r="A26" s="464" t="s">
        <v>83</v>
      </c>
      <c r="B26" s="51" t="s">
        <v>31</v>
      </c>
      <c r="C26" s="253">
        <f>IF(C$4=0,0,(C25/C$4))</f>
        <v>0</v>
      </c>
      <c r="D26" s="255">
        <f t="shared" ref="D26" si="122">IF(D$4=0,0,(D25/D$4))</f>
        <v>0</v>
      </c>
      <c r="E26" s="258">
        <f t="shared" ref="E26" si="123">IF(E$4=0,0,(E25/E$4))</f>
        <v>0</v>
      </c>
      <c r="F26" s="244">
        <f t="shared" ref="F26" si="124">IF(F$4=0,0,(F25/F$4))</f>
        <v>0</v>
      </c>
      <c r="G26" s="254">
        <f t="shared" ref="G26" si="125">IF(G$4=0,0,(G25/G$4))</f>
        <v>0</v>
      </c>
      <c r="H26" s="255">
        <f t="shared" ref="H26" si="126">IF(H$4=0,0,(H25/H$4))</f>
        <v>0</v>
      </c>
      <c r="I26" s="256">
        <f t="shared" ref="I26" si="127">IF(I$4=0,0,(I25/I$4))</f>
        <v>0</v>
      </c>
      <c r="J26" s="244">
        <f t="shared" ref="J26" si="128">IF(J$4=0,0,(J25/J$4))</f>
        <v>0</v>
      </c>
      <c r="K26" s="244">
        <f t="shared" ref="K26" si="129">IF(K$4=0,0,(K25/K$4))</f>
        <v>0</v>
      </c>
      <c r="L26" s="244">
        <f t="shared" ref="L26" si="130">IF(L$4=0,0,(L25/L$4))</f>
        <v>0</v>
      </c>
      <c r="M26" s="244">
        <f t="shared" ref="M26" si="131">IF(M$4=0,0,(M25/M$4))</f>
        <v>0</v>
      </c>
      <c r="N26" s="244">
        <f t="shared" ref="N26" si="132">IF(N$4=0,0,(N25/N$4))</f>
        <v>0</v>
      </c>
      <c r="O26" s="244">
        <f t="shared" ref="O26" si="133">IF(O$4=0,0,(O25/O$4))</f>
        <v>0</v>
      </c>
      <c r="P26" s="244">
        <f t="shared" ref="P26" si="134">IF(P$4=0,0,(P25/P$4))</f>
        <v>0</v>
      </c>
      <c r="Q26" s="244">
        <f t="shared" ref="Q26" si="135">IF(Q$4=0,0,(Q25/Q$4))</f>
        <v>0</v>
      </c>
      <c r="R26" s="244">
        <f t="shared" ref="R26" si="136">IF(R$4=0,0,(R25/R$4))</f>
        <v>0</v>
      </c>
      <c r="S26" s="244">
        <f t="shared" ref="S26" si="137">IF(S$4=0,0,(S25/S$4))</f>
        <v>0</v>
      </c>
      <c r="T26" s="465">
        <f t="shared" ref="T26" si="138">IF(T$4=0,0,(T25/T$4))</f>
        <v>0</v>
      </c>
    </row>
    <row r="27" spans="1:20" ht="18" customHeight="1" thickTop="1" x14ac:dyDescent="0.2">
      <c r="A27" s="698" t="s">
        <v>124</v>
      </c>
      <c r="B27" s="56" t="s">
        <v>31</v>
      </c>
      <c r="C27" s="366">
        <f>(C7+C11+C15+C19+C23)</f>
        <v>3068</v>
      </c>
      <c r="D27" s="415">
        <f>C27-G27</f>
        <v>2724</v>
      </c>
      <c r="E27" s="367">
        <f t="shared" ref="E27:T27" si="139">(E7+E11+E15+E19+E23)</f>
        <v>2478</v>
      </c>
      <c r="F27" s="171">
        <f t="shared" si="139"/>
        <v>246</v>
      </c>
      <c r="G27" s="172">
        <f t="shared" si="139"/>
        <v>344</v>
      </c>
      <c r="H27" s="173">
        <f t="shared" si="139"/>
        <v>73</v>
      </c>
      <c r="I27" s="174">
        <f t="shared" si="139"/>
        <v>2</v>
      </c>
      <c r="J27" s="171">
        <f t="shared" si="139"/>
        <v>6</v>
      </c>
      <c r="K27" s="171">
        <f t="shared" si="139"/>
        <v>25</v>
      </c>
      <c r="L27" s="171">
        <f t="shared" si="139"/>
        <v>7</v>
      </c>
      <c r="M27" s="171">
        <f t="shared" si="139"/>
        <v>3</v>
      </c>
      <c r="N27" s="171">
        <f t="shared" si="139"/>
        <v>1</v>
      </c>
      <c r="O27" s="171">
        <f t="shared" si="139"/>
        <v>4</v>
      </c>
      <c r="P27" s="171">
        <f t="shared" si="139"/>
        <v>6</v>
      </c>
      <c r="Q27" s="171">
        <f t="shared" si="139"/>
        <v>2</v>
      </c>
      <c r="R27" s="171">
        <f t="shared" si="139"/>
        <v>16</v>
      </c>
      <c r="S27" s="171">
        <f t="shared" si="139"/>
        <v>0</v>
      </c>
      <c r="T27" s="172">
        <f t="shared" si="139"/>
        <v>1</v>
      </c>
    </row>
    <row r="28" spans="1:20" ht="18" customHeight="1" x14ac:dyDescent="0.2">
      <c r="A28" s="697"/>
      <c r="B28" s="496" t="s">
        <v>21</v>
      </c>
      <c r="C28" s="466">
        <f>IF(C$4=0,0,(C27/C$4)*100)</f>
        <v>39.612653324725628</v>
      </c>
      <c r="D28" s="424">
        <f t="shared" ref="D28" si="140">IF(D$4=0,0,(D27/D$4)*100)</f>
        <v>39.836209417958472</v>
      </c>
      <c r="E28" s="495">
        <f t="shared" ref="E28" si="141">IF(E$4=0,0,(E27/E$4)*100)</f>
        <v>39.502630320420849</v>
      </c>
      <c r="F28" s="467">
        <f t="shared" ref="F28" si="142">IF(F$4=0,0,(F27/F$4)*100)</f>
        <v>43.539823008849559</v>
      </c>
      <c r="G28" s="468">
        <f t="shared" ref="G28" si="143">IF(G$4=0,0,(G27/G$4)*100)</f>
        <v>37.927232635060633</v>
      </c>
      <c r="H28" s="469">
        <f t="shared" ref="H28" si="144">IF(H$4=0,0,(H27/H$4)*100)</f>
        <v>34.597156398104268</v>
      </c>
      <c r="I28" s="470">
        <f t="shared" ref="I28" si="145">IF(I$4=0,0,(I27/I$4)*100)</f>
        <v>40</v>
      </c>
      <c r="J28" s="471">
        <f t="shared" ref="J28" si="146">IF(J$4=0,0,(J27/J$4)*100)</f>
        <v>27.27272727272727</v>
      </c>
      <c r="K28" s="471">
        <f t="shared" ref="K28" si="147">IF(K$4=0,0,(K27/K$4)*100)</f>
        <v>62.5</v>
      </c>
      <c r="L28" s="471">
        <f t="shared" ref="L28" si="148">IF(L$4=0,0,(L27/L$4)*100)</f>
        <v>50</v>
      </c>
      <c r="M28" s="471">
        <f t="shared" ref="M28" si="149">IF(M$4=0,0,(M27/M$4)*100)</f>
        <v>37.5</v>
      </c>
      <c r="N28" s="471">
        <f t="shared" ref="N28" si="150">IF(N$4=0,0,(N27/N$4)*100)</f>
        <v>25</v>
      </c>
      <c r="O28" s="471">
        <f t="shared" ref="O28" si="151">IF(O$4=0,0,(O27/O$4)*100)</f>
        <v>18.181818181818183</v>
      </c>
      <c r="P28" s="471">
        <f t="shared" ref="P28" si="152">IF(P$4=0,0,(P27/P$4)*100)</f>
        <v>40</v>
      </c>
      <c r="Q28" s="471">
        <f t="shared" ref="Q28" si="153">IF(Q$4=0,0,(Q27/Q$4)*100)</f>
        <v>200</v>
      </c>
      <c r="R28" s="471">
        <f t="shared" ref="R28" si="154">IF(R$4=0,0,(R27/R$4)*100)</f>
        <v>20.779220779220779</v>
      </c>
      <c r="S28" s="471">
        <f t="shared" ref="S28" si="155">IF(S$4=0,0,(S27/S$4)*100)</f>
        <v>0</v>
      </c>
      <c r="T28" s="472">
        <f t="shared" ref="T28" si="156">IF(T$4=0,0,(T27/T$4)*100)</f>
        <v>33.333333333333329</v>
      </c>
    </row>
    <row r="29" spans="1:20" ht="18" customHeight="1" x14ac:dyDescent="0.2">
      <c r="A29" s="457" t="s">
        <v>82</v>
      </c>
      <c r="B29" s="458" t="s">
        <v>31</v>
      </c>
      <c r="C29" s="459">
        <f>(C9+C13+C17+C21+C25)</f>
        <v>84682</v>
      </c>
      <c r="D29" s="50">
        <f>C29-G29</f>
        <v>75698</v>
      </c>
      <c r="E29" s="461">
        <f t="shared" ref="E29:T29" si="157">(E9+E13+E17+E21+E25)</f>
        <v>69251</v>
      </c>
      <c r="F29" s="461">
        <f t="shared" si="157"/>
        <v>6447</v>
      </c>
      <c r="G29" s="462">
        <f t="shared" si="157"/>
        <v>8984</v>
      </c>
      <c r="H29" s="50">
        <f t="shared" si="157"/>
        <v>1999</v>
      </c>
      <c r="I29" s="461">
        <f t="shared" si="157"/>
        <v>30</v>
      </c>
      <c r="J29" s="461">
        <f t="shared" si="157"/>
        <v>214</v>
      </c>
      <c r="K29" s="461">
        <f t="shared" si="157"/>
        <v>720</v>
      </c>
      <c r="L29" s="461">
        <f t="shared" si="157"/>
        <v>166</v>
      </c>
      <c r="M29" s="461">
        <f t="shared" si="157"/>
        <v>76</v>
      </c>
      <c r="N29" s="461">
        <f t="shared" si="157"/>
        <v>24</v>
      </c>
      <c r="O29" s="461">
        <f t="shared" si="157"/>
        <v>108</v>
      </c>
      <c r="P29" s="461">
        <f t="shared" si="157"/>
        <v>196</v>
      </c>
      <c r="Q29" s="461">
        <f t="shared" si="157"/>
        <v>42</v>
      </c>
      <c r="R29" s="461">
        <f t="shared" si="157"/>
        <v>419</v>
      </c>
      <c r="S29" s="461">
        <f t="shared" si="157"/>
        <v>0</v>
      </c>
      <c r="T29" s="463">
        <f t="shared" si="157"/>
        <v>4</v>
      </c>
    </row>
    <row r="30" spans="1:20" ht="18" customHeight="1" thickBot="1" x14ac:dyDescent="0.25">
      <c r="A30" s="464" t="s">
        <v>83</v>
      </c>
      <c r="B30" s="51" t="s">
        <v>31</v>
      </c>
      <c r="C30" s="253">
        <f>IF(C$4=0,0,(C29/C$4))</f>
        <v>10.933763718528082</v>
      </c>
      <c r="D30" s="255">
        <f t="shared" ref="D30" si="158">IF(D$4=0,0,(D29/D$4))</f>
        <v>11.070195963732086</v>
      </c>
      <c r="E30" s="258">
        <f t="shared" ref="E30" si="159">IF(E$4=0,0,(E29/E$4))</f>
        <v>11.039534512992189</v>
      </c>
      <c r="F30" s="244">
        <f t="shared" ref="F30" si="160">IF(F$4=0,0,(F29/F$4))</f>
        <v>11.410619469026548</v>
      </c>
      <c r="G30" s="254">
        <f t="shared" ref="G30" si="161">IF(G$4=0,0,(G29/G$4))</f>
        <v>9.9051819184123477</v>
      </c>
      <c r="H30" s="255">
        <f t="shared" ref="H30" si="162">IF(H$4=0,0,(H29/H$4))</f>
        <v>9.4739336492890995</v>
      </c>
      <c r="I30" s="256">
        <f t="shared" ref="I30" si="163">IF(I$4=0,0,(I29/I$4))</f>
        <v>6</v>
      </c>
      <c r="J30" s="244">
        <f t="shared" ref="J30" si="164">IF(J$4=0,0,(J29/J$4))</f>
        <v>9.7272727272727266</v>
      </c>
      <c r="K30" s="244">
        <f t="shared" ref="K30" si="165">IF(K$4=0,0,(K29/K$4))</f>
        <v>18</v>
      </c>
      <c r="L30" s="244">
        <f t="shared" ref="L30" si="166">IF(L$4=0,0,(L29/L$4))</f>
        <v>11.857142857142858</v>
      </c>
      <c r="M30" s="244">
        <f t="shared" ref="M30" si="167">IF(M$4=0,0,(M29/M$4))</f>
        <v>9.5</v>
      </c>
      <c r="N30" s="244">
        <f t="shared" ref="N30" si="168">IF(N$4=0,0,(N29/N$4))</f>
        <v>6</v>
      </c>
      <c r="O30" s="244">
        <f t="shared" ref="O30" si="169">IF(O$4=0,0,(O29/O$4))</f>
        <v>4.9090909090909092</v>
      </c>
      <c r="P30" s="244">
        <f t="shared" ref="P30" si="170">IF(P$4=0,0,(P29/P$4))</f>
        <v>13.066666666666666</v>
      </c>
      <c r="Q30" s="244">
        <f t="shared" ref="Q30" si="171">IF(Q$4=0,0,(Q29/Q$4))</f>
        <v>42</v>
      </c>
      <c r="R30" s="244">
        <f t="shared" ref="R30" si="172">IF(R$4=0,0,(R29/R$4))</f>
        <v>5.4415584415584419</v>
      </c>
      <c r="S30" s="244">
        <f t="shared" ref="S30" si="173">IF(S$4=0,0,(S29/S$4))</f>
        <v>0</v>
      </c>
      <c r="T30" s="465">
        <f t="shared" ref="T30" si="174">IF(T$4=0,0,(T29/T$4))</f>
        <v>1.3333333333333333</v>
      </c>
    </row>
    <row r="31" spans="1:20" ht="27" customHeight="1" thickTop="1" thickBot="1" x14ac:dyDescent="0.25">
      <c r="A31" s="678" t="s">
        <v>88</v>
      </c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680"/>
    </row>
    <row r="32" spans="1:20" ht="18" customHeight="1" thickTop="1" x14ac:dyDescent="0.2">
      <c r="A32" s="698" t="s">
        <v>89</v>
      </c>
      <c r="B32" s="52" t="s">
        <v>31</v>
      </c>
      <c r="C32" s="366">
        <v>949</v>
      </c>
      <c r="D32" s="415">
        <f>C32-G32</f>
        <v>813</v>
      </c>
      <c r="E32" s="367">
        <v>712</v>
      </c>
      <c r="F32" s="171">
        <v>101</v>
      </c>
      <c r="G32" s="172">
        <v>136</v>
      </c>
      <c r="H32" s="173">
        <v>33</v>
      </c>
      <c r="I32" s="174"/>
      <c r="J32" s="171">
        <v>1</v>
      </c>
      <c r="K32" s="171">
        <v>8</v>
      </c>
      <c r="L32" s="171">
        <v>1</v>
      </c>
      <c r="M32" s="171"/>
      <c r="N32" s="171">
        <v>1</v>
      </c>
      <c r="O32" s="171">
        <v>4</v>
      </c>
      <c r="P32" s="171">
        <v>3</v>
      </c>
      <c r="Q32" s="171">
        <v>1</v>
      </c>
      <c r="R32" s="171">
        <v>12</v>
      </c>
      <c r="S32" s="171"/>
      <c r="T32" s="172">
        <v>2</v>
      </c>
    </row>
    <row r="33" spans="1:20" ht="18" customHeight="1" x14ac:dyDescent="0.2">
      <c r="A33" s="697"/>
      <c r="B33" s="496" t="s">
        <v>21</v>
      </c>
      <c r="C33" s="466">
        <f>IF(C$4=0,0,(C32/C$4)*100)</f>
        <v>12.25306649451259</v>
      </c>
      <c r="D33" s="420">
        <f t="shared" ref="D33" si="175">IF(D$4=0,0,(D32/D$4)*100)</f>
        <v>11.889441357121965</v>
      </c>
      <c r="E33" s="495">
        <f t="shared" ref="E33" si="176">IF(E$4=0,0,(E32/E$4)*100)</f>
        <v>11.350231149370318</v>
      </c>
      <c r="F33" s="467">
        <f t="shared" ref="F33" si="177">IF(F$4=0,0,(F32/F$4)*100)</f>
        <v>17.876106194690266</v>
      </c>
      <c r="G33" s="468">
        <f t="shared" ref="G33" si="178">IF(G$4=0,0,(G32/G$4)*100)</f>
        <v>14.994487320837926</v>
      </c>
      <c r="H33" s="469">
        <f t="shared" ref="H33" si="179">IF(H$4=0,0,(H32/H$4)*100)</f>
        <v>15.639810426540285</v>
      </c>
      <c r="I33" s="470">
        <f t="shared" ref="I33" si="180">IF(I$4=0,0,(I32/I$4)*100)</f>
        <v>0</v>
      </c>
      <c r="J33" s="471">
        <f t="shared" ref="J33" si="181">IF(J$4=0,0,(J32/J$4)*100)</f>
        <v>4.5454545454545459</v>
      </c>
      <c r="K33" s="471">
        <f t="shared" ref="K33" si="182">IF(K$4=0,0,(K32/K$4)*100)</f>
        <v>20</v>
      </c>
      <c r="L33" s="471">
        <f t="shared" ref="L33" si="183">IF(L$4=0,0,(L32/L$4)*100)</f>
        <v>7.1428571428571423</v>
      </c>
      <c r="M33" s="471">
        <f t="shared" ref="M33" si="184">IF(M$4=0,0,(M32/M$4)*100)</f>
        <v>0</v>
      </c>
      <c r="N33" s="471">
        <f t="shared" ref="N33" si="185">IF(N$4=0,0,(N32/N$4)*100)</f>
        <v>25</v>
      </c>
      <c r="O33" s="471">
        <f t="shared" ref="O33" si="186">IF(O$4=0,0,(O32/O$4)*100)</f>
        <v>18.181818181818183</v>
      </c>
      <c r="P33" s="471">
        <f t="shared" ref="P33" si="187">IF(P$4=0,0,(P32/P$4)*100)</f>
        <v>20</v>
      </c>
      <c r="Q33" s="471">
        <f t="shared" ref="Q33" si="188">IF(Q$4=0,0,(Q32/Q$4)*100)</f>
        <v>100</v>
      </c>
      <c r="R33" s="471">
        <f t="shared" ref="R33" si="189">IF(R$4=0,0,(R32/R$4)*100)</f>
        <v>15.584415584415584</v>
      </c>
      <c r="S33" s="471">
        <f t="shared" ref="S33" si="190">IF(S$4=0,0,(S32/S$4)*100)</f>
        <v>0</v>
      </c>
      <c r="T33" s="472">
        <f t="shared" ref="T33" si="191">IF(T$4=0,0,(T32/T$4)*100)</f>
        <v>66.666666666666657</v>
      </c>
    </row>
    <row r="34" spans="1:20" ht="18" customHeight="1" x14ac:dyDescent="0.2">
      <c r="A34" s="473" t="s">
        <v>90</v>
      </c>
      <c r="B34" s="458" t="s">
        <v>116</v>
      </c>
      <c r="C34" s="459">
        <v>400539</v>
      </c>
      <c r="D34" s="50">
        <f>C34-G34</f>
        <v>342483</v>
      </c>
      <c r="E34" s="461">
        <v>301229</v>
      </c>
      <c r="F34" s="461">
        <v>41254</v>
      </c>
      <c r="G34" s="462">
        <v>58056</v>
      </c>
      <c r="H34" s="50">
        <v>13905</v>
      </c>
      <c r="I34" s="461"/>
      <c r="J34" s="461">
        <v>500</v>
      </c>
      <c r="K34" s="461">
        <v>3616</v>
      </c>
      <c r="L34" s="461">
        <v>500</v>
      </c>
      <c r="M34" s="461"/>
      <c r="N34" s="461">
        <v>500</v>
      </c>
      <c r="O34" s="461">
        <v>1439</v>
      </c>
      <c r="P34" s="461">
        <v>1500</v>
      </c>
      <c r="Q34" s="461">
        <v>500</v>
      </c>
      <c r="R34" s="461">
        <v>4750</v>
      </c>
      <c r="S34" s="461"/>
      <c r="T34" s="463">
        <v>600</v>
      </c>
    </row>
    <row r="35" spans="1:20" ht="18" customHeight="1" thickBot="1" x14ac:dyDescent="0.25">
      <c r="A35" s="474" t="s">
        <v>91</v>
      </c>
      <c r="B35" s="252" t="s">
        <v>116</v>
      </c>
      <c r="C35" s="241">
        <f>IF(C$4=0,0,(C34/C$4))</f>
        <v>51.715816655907034</v>
      </c>
      <c r="D35" s="444">
        <f t="shared" ref="D35" si="192">IF(D$4=0,0,(D34/D$4))</f>
        <v>50.085258847616259</v>
      </c>
      <c r="E35" s="259">
        <f t="shared" ref="E35" si="193">IF(E$4=0,0,(E34/E$4))</f>
        <v>48.019926669854932</v>
      </c>
      <c r="F35" s="240">
        <f t="shared" ref="F35" si="194">IF(F$4=0,0,(F34/F$4))</f>
        <v>73.015929203539827</v>
      </c>
      <c r="G35" s="241">
        <f t="shared" ref="G35" si="195">IF(G$4=0,0,(G34/G$4))</f>
        <v>64.008820286659315</v>
      </c>
      <c r="H35" s="242">
        <f t="shared" ref="H35" si="196">IF(H$4=0,0,(H34/H$4))</f>
        <v>65.900473933649295</v>
      </c>
      <c r="I35" s="243">
        <f t="shared" ref="I35" si="197">IF(I$4=0,0,(I34/I$4))</f>
        <v>0</v>
      </c>
      <c r="J35" s="240">
        <f t="shared" ref="J35" si="198">IF(J$4=0,0,(J34/J$4))</f>
        <v>22.727272727272727</v>
      </c>
      <c r="K35" s="240">
        <f t="shared" ref="K35" si="199">IF(K$4=0,0,(K34/K$4))</f>
        <v>90.4</v>
      </c>
      <c r="L35" s="240">
        <f t="shared" ref="L35" si="200">IF(L$4=0,0,(L34/L$4))</f>
        <v>35.714285714285715</v>
      </c>
      <c r="M35" s="240">
        <f t="shared" ref="M35" si="201">IF(M$4=0,0,(M34/M$4))</f>
        <v>0</v>
      </c>
      <c r="N35" s="240">
        <f t="shared" ref="N35" si="202">IF(N$4=0,0,(N34/N$4))</f>
        <v>125</v>
      </c>
      <c r="O35" s="240">
        <f t="shared" ref="O35" si="203">IF(O$4=0,0,(O34/O$4))</f>
        <v>65.409090909090907</v>
      </c>
      <c r="P35" s="240">
        <f t="shared" ref="P35" si="204">IF(P$4=0,0,(P34/P$4))</f>
        <v>100</v>
      </c>
      <c r="Q35" s="240">
        <f t="shared" ref="Q35" si="205">IF(Q$4=0,0,(Q34/Q$4))</f>
        <v>500</v>
      </c>
      <c r="R35" s="240">
        <f t="shared" ref="R35" si="206">IF(R$4=0,0,(R34/R$4))</f>
        <v>61.688311688311686</v>
      </c>
      <c r="S35" s="240">
        <f t="shared" ref="S35" si="207">IF(S$4=0,0,(S34/S$4))</f>
        <v>0</v>
      </c>
      <c r="T35" s="484">
        <f t="shared" ref="T35" si="208">IF(T$4=0,0,(T34/T$4))</f>
        <v>200</v>
      </c>
    </row>
    <row r="36" spans="1:20" ht="18" customHeight="1" thickTop="1" x14ac:dyDescent="0.2">
      <c r="A36" s="690" t="s">
        <v>92</v>
      </c>
      <c r="B36" s="250" t="s">
        <v>31</v>
      </c>
      <c r="C36" s="366">
        <v>1109</v>
      </c>
      <c r="D36" s="415">
        <f>C36-G36</f>
        <v>971</v>
      </c>
      <c r="E36" s="367">
        <v>877</v>
      </c>
      <c r="F36" s="171">
        <v>94</v>
      </c>
      <c r="G36" s="172">
        <v>138</v>
      </c>
      <c r="H36" s="173">
        <v>36</v>
      </c>
      <c r="I36" s="174">
        <v>2</v>
      </c>
      <c r="J36" s="171">
        <v>3</v>
      </c>
      <c r="K36" s="171">
        <v>4</v>
      </c>
      <c r="L36" s="171">
        <v>2</v>
      </c>
      <c r="M36" s="171">
        <v>2</v>
      </c>
      <c r="N36" s="171">
        <v>1</v>
      </c>
      <c r="O36" s="171">
        <v>2</v>
      </c>
      <c r="P36" s="171">
        <v>3</v>
      </c>
      <c r="Q36" s="171">
        <v>1</v>
      </c>
      <c r="R36" s="171">
        <v>16</v>
      </c>
      <c r="S36" s="171"/>
      <c r="T36" s="172"/>
    </row>
    <row r="37" spans="1:20" ht="18" customHeight="1" x14ac:dyDescent="0.2">
      <c r="A37" s="700"/>
      <c r="B37" s="496" t="s">
        <v>21</v>
      </c>
      <c r="C37" s="466">
        <f>IF(C$4=0,0,(C36/C$4)*100)</f>
        <v>14.318915429309232</v>
      </c>
      <c r="D37" s="420">
        <f t="shared" ref="D37" si="209">IF(D$4=0,0,(D36/D$4)*100)</f>
        <v>14.200058496636444</v>
      </c>
      <c r="E37" s="495">
        <f t="shared" ref="E37" si="210">IF(E$4=0,0,(E36/E$4)*100)</f>
        <v>13.980551570221584</v>
      </c>
      <c r="F37" s="467">
        <f t="shared" ref="F37" si="211">IF(F$4=0,0,(F36/F$4)*100)</f>
        <v>16.63716814159292</v>
      </c>
      <c r="G37" s="468">
        <f t="shared" ref="G37" si="212">IF(G$4=0,0,(G36/G$4)*100)</f>
        <v>15.214994487320837</v>
      </c>
      <c r="H37" s="469">
        <f t="shared" ref="H37" si="213">IF(H$4=0,0,(H36/H$4)*100)</f>
        <v>17.061611374407583</v>
      </c>
      <c r="I37" s="470">
        <f t="shared" ref="I37" si="214">IF(I$4=0,0,(I36/I$4)*100)</f>
        <v>40</v>
      </c>
      <c r="J37" s="471">
        <f t="shared" ref="J37" si="215">IF(J$4=0,0,(J36/J$4)*100)</f>
        <v>13.636363636363635</v>
      </c>
      <c r="K37" s="471">
        <f t="shared" ref="K37" si="216">IF(K$4=0,0,(K36/K$4)*100)</f>
        <v>10</v>
      </c>
      <c r="L37" s="471">
        <f t="shared" ref="L37" si="217">IF(L$4=0,0,(L36/L$4)*100)</f>
        <v>14.285714285714285</v>
      </c>
      <c r="M37" s="471">
        <f t="shared" ref="M37" si="218">IF(M$4=0,0,(M36/M$4)*100)</f>
        <v>25</v>
      </c>
      <c r="N37" s="471">
        <f t="shared" ref="N37" si="219">IF(N$4=0,0,(N36/N$4)*100)</f>
        <v>25</v>
      </c>
      <c r="O37" s="471">
        <f t="shared" ref="O37" si="220">IF(O$4=0,0,(O36/O$4)*100)</f>
        <v>9.0909090909090917</v>
      </c>
      <c r="P37" s="471">
        <f t="shared" ref="P37" si="221">IF(P$4=0,0,(P36/P$4)*100)</f>
        <v>20</v>
      </c>
      <c r="Q37" s="471">
        <f t="shared" ref="Q37" si="222">IF(Q$4=0,0,(Q36/Q$4)*100)</f>
        <v>100</v>
      </c>
      <c r="R37" s="471">
        <f t="shared" ref="R37" si="223">IF(R$4=0,0,(R36/R$4)*100)</f>
        <v>20.779220779220779</v>
      </c>
      <c r="S37" s="471">
        <f t="shared" ref="S37" si="224">IF(S$4=0,0,(S36/S$4)*100)</f>
        <v>0</v>
      </c>
      <c r="T37" s="472">
        <f t="shared" ref="T37" si="225">IF(T$4=0,0,(T36/T$4)*100)</f>
        <v>0</v>
      </c>
    </row>
    <row r="38" spans="1:20" ht="18" customHeight="1" x14ac:dyDescent="0.2">
      <c r="A38" s="473" t="s">
        <v>90</v>
      </c>
      <c r="B38" s="251" t="s">
        <v>116</v>
      </c>
      <c r="C38" s="459">
        <v>837315</v>
      </c>
      <c r="D38" s="50">
        <f>C38-G38</f>
        <v>732921</v>
      </c>
      <c r="E38" s="461">
        <v>660871</v>
      </c>
      <c r="F38" s="461">
        <v>72050</v>
      </c>
      <c r="G38" s="462">
        <v>104394</v>
      </c>
      <c r="H38" s="50">
        <v>28579</v>
      </c>
      <c r="I38" s="461">
        <v>1284</v>
      </c>
      <c r="J38" s="461">
        <v>2626</v>
      </c>
      <c r="K38" s="461">
        <v>2816</v>
      </c>
      <c r="L38" s="461">
        <v>1752</v>
      </c>
      <c r="M38" s="461">
        <v>1519</v>
      </c>
      <c r="N38" s="461">
        <v>700</v>
      </c>
      <c r="O38" s="461">
        <v>1792</v>
      </c>
      <c r="P38" s="461">
        <v>2544</v>
      </c>
      <c r="Q38" s="461">
        <v>558</v>
      </c>
      <c r="R38" s="461">
        <v>12988</v>
      </c>
      <c r="S38" s="461"/>
      <c r="T38" s="463"/>
    </row>
    <row r="39" spans="1:20" ht="18" customHeight="1" thickBot="1" x14ac:dyDescent="0.25">
      <c r="A39" s="485" t="s">
        <v>91</v>
      </c>
      <c r="B39" s="51" t="s">
        <v>116</v>
      </c>
      <c r="C39" s="241">
        <f>IF(C$4=0,0,(C38/C$4))</f>
        <v>108.11039380245319</v>
      </c>
      <c r="D39" s="444">
        <f t="shared" ref="D39" si="226">IF(D$4=0,0,(D38/D$4))</f>
        <v>107.18353319684118</v>
      </c>
      <c r="E39" s="259">
        <f t="shared" ref="E39" si="227">IF(E$4=0,0,(E38/E$4))</f>
        <v>105.35166586959987</v>
      </c>
      <c r="F39" s="240">
        <f t="shared" ref="F39" si="228">IF(F$4=0,0,(F38/F$4))</f>
        <v>127.52212389380531</v>
      </c>
      <c r="G39" s="241">
        <f t="shared" ref="G39" si="229">IF(G$4=0,0,(G38/G$4))</f>
        <v>115.0981256890849</v>
      </c>
      <c r="H39" s="242">
        <f t="shared" ref="H39" si="230">IF(H$4=0,0,(H38/H$4))</f>
        <v>135.44549763033174</v>
      </c>
      <c r="I39" s="243">
        <f t="shared" ref="I39" si="231">IF(I$4=0,0,(I38/I$4))</f>
        <v>256.8</v>
      </c>
      <c r="J39" s="240">
        <f t="shared" ref="J39" si="232">IF(J$4=0,0,(J38/J$4))</f>
        <v>119.36363636363636</v>
      </c>
      <c r="K39" s="240">
        <f t="shared" ref="K39" si="233">IF(K$4=0,0,(K38/K$4))</f>
        <v>70.400000000000006</v>
      </c>
      <c r="L39" s="240">
        <f t="shared" ref="L39" si="234">IF(L$4=0,0,(L38/L$4))</f>
        <v>125.14285714285714</v>
      </c>
      <c r="M39" s="240">
        <f t="shared" ref="M39" si="235">IF(M$4=0,0,(M38/M$4))</f>
        <v>189.875</v>
      </c>
      <c r="N39" s="240">
        <f t="shared" ref="N39" si="236">IF(N$4=0,0,(N38/N$4))</f>
        <v>175</v>
      </c>
      <c r="O39" s="240">
        <f t="shared" ref="O39" si="237">IF(O$4=0,0,(O38/O$4))</f>
        <v>81.454545454545453</v>
      </c>
      <c r="P39" s="240">
        <f t="shared" ref="P39" si="238">IF(P$4=0,0,(P38/P$4))</f>
        <v>169.6</v>
      </c>
      <c r="Q39" s="240">
        <f t="shared" ref="Q39" si="239">IF(Q$4=0,0,(Q38/Q$4))</f>
        <v>558</v>
      </c>
      <c r="R39" s="240">
        <f t="shared" ref="R39" si="240">IF(R$4=0,0,(R38/R$4))</f>
        <v>168.67532467532467</v>
      </c>
      <c r="S39" s="240">
        <f t="shared" ref="S39" si="241">IF(S$4=0,0,(S38/S$4))</f>
        <v>0</v>
      </c>
      <c r="T39" s="484">
        <f t="shared" ref="T39" si="242">IF(T$4=0,0,(T38/T$4))</f>
        <v>0</v>
      </c>
    </row>
    <row r="40" spans="1:20" ht="18" customHeight="1" thickTop="1" x14ac:dyDescent="0.2">
      <c r="A40" s="698" t="s">
        <v>93</v>
      </c>
      <c r="B40" s="249" t="s">
        <v>31</v>
      </c>
      <c r="C40" s="366">
        <v>3126</v>
      </c>
      <c r="D40" s="415">
        <f>C40-G40</f>
        <v>2744</v>
      </c>
      <c r="E40" s="367">
        <v>2487</v>
      </c>
      <c r="F40" s="171">
        <v>257</v>
      </c>
      <c r="G40" s="172">
        <v>382</v>
      </c>
      <c r="H40" s="173">
        <v>89</v>
      </c>
      <c r="I40" s="174">
        <v>3</v>
      </c>
      <c r="J40" s="171">
        <v>10</v>
      </c>
      <c r="K40" s="171">
        <v>14</v>
      </c>
      <c r="L40" s="171">
        <v>7</v>
      </c>
      <c r="M40" s="171">
        <v>4</v>
      </c>
      <c r="N40" s="171">
        <v>2</v>
      </c>
      <c r="O40" s="171">
        <v>10</v>
      </c>
      <c r="P40" s="171">
        <v>7</v>
      </c>
      <c r="Q40" s="171"/>
      <c r="R40" s="171">
        <v>30</v>
      </c>
      <c r="S40" s="171"/>
      <c r="T40" s="172">
        <v>2</v>
      </c>
    </row>
    <row r="41" spans="1:20" ht="18" customHeight="1" x14ac:dyDescent="0.2">
      <c r="A41" s="697"/>
      <c r="B41" s="496" t="s">
        <v>21</v>
      </c>
      <c r="C41" s="466">
        <f>IF(C$4=0,0,(C40/C$4)*100)</f>
        <v>40.361523563589415</v>
      </c>
      <c r="D41" s="420">
        <f t="shared" ref="D41" si="243">IF(D$4=0,0,(D40/D$4)*100)</f>
        <v>40.128692600175491</v>
      </c>
      <c r="E41" s="495">
        <f t="shared" ref="E41" si="244">IF(E$4=0,0,(E40/E$4)*100)</f>
        <v>39.646102343376377</v>
      </c>
      <c r="F41" s="467">
        <f t="shared" ref="F41" si="245">IF(F$4=0,0,(F40/F$4)*100)</f>
        <v>45.486725663716818</v>
      </c>
      <c r="G41" s="468">
        <f t="shared" ref="G41" si="246">IF(G$4=0,0,(G40/G$4)*100)</f>
        <v>42.116868798235942</v>
      </c>
      <c r="H41" s="469">
        <f t="shared" ref="H41" si="247">IF(H$4=0,0,(H40/H$4)*100)</f>
        <v>42.18009478672986</v>
      </c>
      <c r="I41" s="470">
        <f t="shared" ref="I41" si="248">IF(I$4=0,0,(I40/I$4)*100)</f>
        <v>60</v>
      </c>
      <c r="J41" s="471">
        <f t="shared" ref="J41" si="249">IF(J$4=0,0,(J40/J$4)*100)</f>
        <v>45.454545454545453</v>
      </c>
      <c r="K41" s="471">
        <f t="shared" ref="K41" si="250">IF(K$4=0,0,(K40/K$4)*100)</f>
        <v>35</v>
      </c>
      <c r="L41" s="471">
        <f t="shared" ref="L41" si="251">IF(L$4=0,0,(L40/L$4)*100)</f>
        <v>50</v>
      </c>
      <c r="M41" s="471">
        <f t="shared" ref="M41" si="252">IF(M$4=0,0,(M40/M$4)*100)</f>
        <v>50</v>
      </c>
      <c r="N41" s="471">
        <f t="shared" ref="N41" si="253">IF(N$4=0,0,(N40/N$4)*100)</f>
        <v>50</v>
      </c>
      <c r="O41" s="471">
        <f t="shared" ref="O41" si="254">IF(O$4=0,0,(O40/O$4)*100)</f>
        <v>45.454545454545453</v>
      </c>
      <c r="P41" s="471">
        <f t="shared" ref="P41" si="255">IF(P$4=0,0,(P40/P$4)*100)</f>
        <v>46.666666666666664</v>
      </c>
      <c r="Q41" s="471">
        <f t="shared" ref="Q41" si="256">IF(Q$4=0,0,(Q40/Q$4)*100)</f>
        <v>0</v>
      </c>
      <c r="R41" s="471">
        <f t="shared" ref="R41" si="257">IF(R$4=0,0,(R40/R$4)*100)</f>
        <v>38.961038961038966</v>
      </c>
      <c r="S41" s="471">
        <f t="shared" ref="S41" si="258">IF(S$4=0,0,(S40/S$4)*100)</f>
        <v>0</v>
      </c>
      <c r="T41" s="472">
        <f t="shared" ref="T41" si="259">IF(T$4=0,0,(T40/T$4)*100)</f>
        <v>66.666666666666657</v>
      </c>
    </row>
    <row r="42" spans="1:20" ht="18" customHeight="1" x14ac:dyDescent="0.2">
      <c r="A42" s="473" t="s">
        <v>90</v>
      </c>
      <c r="B42" s="53" t="s">
        <v>116</v>
      </c>
      <c r="C42" s="459">
        <v>4238560</v>
      </c>
      <c r="D42" s="50">
        <f>C42-G42</f>
        <v>3722600</v>
      </c>
      <c r="E42" s="461">
        <v>3383673</v>
      </c>
      <c r="F42" s="461">
        <v>338927</v>
      </c>
      <c r="G42" s="462">
        <v>515960</v>
      </c>
      <c r="H42" s="50">
        <v>119148</v>
      </c>
      <c r="I42" s="461">
        <v>4338</v>
      </c>
      <c r="J42" s="461">
        <v>14430</v>
      </c>
      <c r="K42" s="461">
        <v>19657</v>
      </c>
      <c r="L42" s="461">
        <v>10424</v>
      </c>
      <c r="M42" s="461">
        <v>6282</v>
      </c>
      <c r="N42" s="461">
        <v>2621</v>
      </c>
      <c r="O42" s="461">
        <v>11396</v>
      </c>
      <c r="P42" s="461">
        <v>8263</v>
      </c>
      <c r="Q42" s="461"/>
      <c r="R42" s="461">
        <v>38987</v>
      </c>
      <c r="S42" s="461"/>
      <c r="T42" s="463">
        <v>2750</v>
      </c>
    </row>
    <row r="43" spans="1:20" ht="18" customHeight="1" thickBot="1" x14ac:dyDescent="0.25">
      <c r="A43" s="474" t="s">
        <v>91</v>
      </c>
      <c r="B43" s="487" t="s">
        <v>116</v>
      </c>
      <c r="C43" s="241">
        <f>IF(C$4=0,0,(C42/C$4))</f>
        <v>547.26404131697871</v>
      </c>
      <c r="D43" s="444">
        <f t="shared" ref="D43" si="260">IF(D$4=0,0,(D42/D$4))</f>
        <v>544.39894706054406</v>
      </c>
      <c r="E43" s="259">
        <f t="shared" ref="E43" si="261">IF(E$4=0,0,(E42/E$4))</f>
        <v>539.40267814442848</v>
      </c>
      <c r="F43" s="240">
        <f t="shared" ref="F43" si="262">IF(F$4=0,0,(F42/F$4))</f>
        <v>599.87079646017696</v>
      </c>
      <c r="G43" s="241">
        <f t="shared" ref="G43" si="263">IF(G$4=0,0,(G42/G$4))</f>
        <v>568.86438809261301</v>
      </c>
      <c r="H43" s="242">
        <f t="shared" ref="H43" si="264">IF(H$4=0,0,(H42/H$4))</f>
        <v>564.6824644549763</v>
      </c>
      <c r="I43" s="243">
        <f t="shared" ref="I43" si="265">IF(I$4=0,0,(I42/I$4))</f>
        <v>867.6</v>
      </c>
      <c r="J43" s="240">
        <f t="shared" ref="J43" si="266">IF(J$4=0,0,(J42/J$4))</f>
        <v>655.90909090909088</v>
      </c>
      <c r="K43" s="240">
        <f t="shared" ref="K43" si="267">IF(K$4=0,0,(K42/K$4))</f>
        <v>491.42500000000001</v>
      </c>
      <c r="L43" s="240">
        <f t="shared" ref="L43" si="268">IF(L$4=0,0,(L42/L$4))</f>
        <v>744.57142857142856</v>
      </c>
      <c r="M43" s="240">
        <f t="shared" ref="M43" si="269">IF(M$4=0,0,(M42/M$4))</f>
        <v>785.25</v>
      </c>
      <c r="N43" s="240">
        <f t="shared" ref="N43" si="270">IF(N$4=0,0,(N42/N$4))</f>
        <v>655.25</v>
      </c>
      <c r="O43" s="240">
        <f t="shared" ref="O43" si="271">IF(O$4=0,0,(O42/O$4))</f>
        <v>518</v>
      </c>
      <c r="P43" s="240">
        <f t="shared" ref="P43" si="272">IF(P$4=0,0,(P42/P$4))</f>
        <v>550.86666666666667</v>
      </c>
      <c r="Q43" s="240">
        <f t="shared" ref="Q43" si="273">IF(Q$4=0,0,(Q42/Q$4))</f>
        <v>0</v>
      </c>
      <c r="R43" s="240">
        <f t="shared" ref="R43" si="274">IF(R$4=0,0,(R42/R$4))</f>
        <v>506.3246753246753</v>
      </c>
      <c r="S43" s="240">
        <f t="shared" ref="S43" si="275">IF(S$4=0,0,(S42/S$4))</f>
        <v>0</v>
      </c>
      <c r="T43" s="484">
        <f t="shared" ref="T43" si="276">IF(T$4=0,0,(T42/T$4))</f>
        <v>916.66666666666663</v>
      </c>
    </row>
    <row r="44" spans="1:20" ht="18" customHeight="1" thickTop="1" x14ac:dyDescent="0.2">
      <c r="A44" s="698" t="s">
        <v>94</v>
      </c>
      <c r="B44" s="250" t="s">
        <v>31</v>
      </c>
      <c r="C44" s="366">
        <v>2024</v>
      </c>
      <c r="D44" s="415">
        <f>C44-G44</f>
        <v>1822</v>
      </c>
      <c r="E44" s="367">
        <v>1728</v>
      </c>
      <c r="F44" s="171">
        <v>94</v>
      </c>
      <c r="G44" s="172">
        <v>202</v>
      </c>
      <c r="H44" s="173">
        <v>44</v>
      </c>
      <c r="I44" s="174">
        <v>2</v>
      </c>
      <c r="J44" s="171">
        <v>2</v>
      </c>
      <c r="K44" s="171">
        <v>14</v>
      </c>
      <c r="L44" s="171">
        <v>4</v>
      </c>
      <c r="M44" s="171"/>
      <c r="N44" s="171">
        <v>1</v>
      </c>
      <c r="O44" s="171">
        <v>5</v>
      </c>
      <c r="P44" s="171">
        <v>2</v>
      </c>
      <c r="Q44" s="171"/>
      <c r="R44" s="171">
        <v>14</v>
      </c>
      <c r="S44" s="171"/>
      <c r="T44" s="172"/>
    </row>
    <row r="45" spans="1:20" ht="18" customHeight="1" x14ac:dyDescent="0.2">
      <c r="A45" s="697"/>
      <c r="B45" s="496" t="s">
        <v>21</v>
      </c>
      <c r="C45" s="466">
        <f>IF(C$4=0,0,(C44/C$4)*100)</f>
        <v>26.132989025177533</v>
      </c>
      <c r="D45" s="420">
        <f t="shared" ref="D45" si="277">IF(D$4=0,0,(D44/D$4)*100)</f>
        <v>26.645217899970753</v>
      </c>
      <c r="E45" s="495">
        <f t="shared" ref="E45" si="278">IF(E$4=0,0,(E44/E$4)*100)</f>
        <v>27.546628407460545</v>
      </c>
      <c r="F45" s="467">
        <f t="shared" ref="F45" si="279">IF(F$4=0,0,(F44/F$4)*100)</f>
        <v>16.63716814159292</v>
      </c>
      <c r="G45" s="468">
        <f t="shared" ref="G45" si="280">IF(G$4=0,0,(G44/G$4)*100)</f>
        <v>22.271223814773979</v>
      </c>
      <c r="H45" s="469">
        <f t="shared" ref="H45" si="281">IF(H$4=0,0,(H44/H$4)*100)</f>
        <v>20.85308056872038</v>
      </c>
      <c r="I45" s="470">
        <f t="shared" ref="I45" si="282">IF(I$4=0,0,(I44/I$4)*100)</f>
        <v>40</v>
      </c>
      <c r="J45" s="471">
        <f t="shared" ref="J45" si="283">IF(J$4=0,0,(J44/J$4)*100)</f>
        <v>9.0909090909090917</v>
      </c>
      <c r="K45" s="471">
        <f t="shared" ref="K45" si="284">IF(K$4=0,0,(K44/K$4)*100)</f>
        <v>35</v>
      </c>
      <c r="L45" s="471">
        <f t="shared" ref="L45" si="285">IF(L$4=0,0,(L44/L$4)*100)</f>
        <v>28.571428571428569</v>
      </c>
      <c r="M45" s="471">
        <f t="shared" ref="M45" si="286">IF(M$4=0,0,(M44/M$4)*100)</f>
        <v>0</v>
      </c>
      <c r="N45" s="471">
        <f t="shared" ref="N45" si="287">IF(N$4=0,0,(N44/N$4)*100)</f>
        <v>25</v>
      </c>
      <c r="O45" s="471">
        <f t="shared" ref="O45" si="288">IF(O$4=0,0,(O44/O$4)*100)</f>
        <v>22.727272727272727</v>
      </c>
      <c r="P45" s="471">
        <f t="shared" ref="P45" si="289">IF(P$4=0,0,(P44/P$4)*100)</f>
        <v>13.333333333333334</v>
      </c>
      <c r="Q45" s="471">
        <f t="shared" ref="Q45" si="290">IF(Q$4=0,0,(Q44/Q$4)*100)</f>
        <v>0</v>
      </c>
      <c r="R45" s="471">
        <f t="shared" ref="R45" si="291">IF(R$4=0,0,(R44/R$4)*100)</f>
        <v>18.181818181818183</v>
      </c>
      <c r="S45" s="471">
        <f t="shared" ref="S45" si="292">IF(S$4=0,0,(S44/S$4)*100)</f>
        <v>0</v>
      </c>
      <c r="T45" s="472">
        <f t="shared" ref="T45" si="293">IF(T$4=0,0,(T44/T$4)*100)</f>
        <v>0</v>
      </c>
    </row>
    <row r="46" spans="1:20" ht="18" customHeight="1" x14ac:dyDescent="0.2">
      <c r="A46" s="473" t="s">
        <v>90</v>
      </c>
      <c r="B46" s="251" t="s">
        <v>116</v>
      </c>
      <c r="C46" s="459">
        <v>4771518</v>
      </c>
      <c r="D46" s="50">
        <f>C46-G46</f>
        <v>4293141</v>
      </c>
      <c r="E46" s="461">
        <v>4075370</v>
      </c>
      <c r="F46" s="461">
        <v>217771</v>
      </c>
      <c r="G46" s="462">
        <v>478377</v>
      </c>
      <c r="H46" s="50">
        <v>104700</v>
      </c>
      <c r="I46" s="461">
        <v>5076</v>
      </c>
      <c r="J46" s="461">
        <v>4233</v>
      </c>
      <c r="K46" s="461">
        <v>33882</v>
      </c>
      <c r="L46" s="461">
        <v>9500</v>
      </c>
      <c r="M46" s="461"/>
      <c r="N46" s="461">
        <v>2000</v>
      </c>
      <c r="O46" s="461">
        <v>12922</v>
      </c>
      <c r="P46" s="461">
        <v>4000</v>
      </c>
      <c r="Q46" s="461"/>
      <c r="R46" s="461">
        <v>33087</v>
      </c>
      <c r="S46" s="461"/>
      <c r="T46" s="463"/>
    </row>
    <row r="47" spans="1:20" ht="18" customHeight="1" thickBot="1" x14ac:dyDescent="0.25">
      <c r="A47" s="485" t="s">
        <v>91</v>
      </c>
      <c r="B47" s="51" t="s">
        <v>116</v>
      </c>
      <c r="C47" s="241">
        <f>IF(C$4=0,0,(C46/C$4))</f>
        <v>616.077211103938</v>
      </c>
      <c r="D47" s="444">
        <f t="shared" ref="D47" si="294">IF(D$4=0,0,(D46/D$4))</f>
        <v>627.83577069318517</v>
      </c>
      <c r="E47" s="259">
        <f t="shared" ref="E47" si="295">IF(E$4=0,0,(E46/E$4))</f>
        <v>649.6684202136139</v>
      </c>
      <c r="F47" s="240">
        <f t="shared" ref="F47" si="296">IF(F$4=0,0,(F46/F$4))</f>
        <v>385.43539823008848</v>
      </c>
      <c r="G47" s="241">
        <f t="shared" ref="G47" si="297">IF(G$4=0,0,(G46/G$4))</f>
        <v>527.4277839029769</v>
      </c>
      <c r="H47" s="242">
        <f t="shared" ref="H47" si="298">IF(H$4=0,0,(H46/H$4))</f>
        <v>496.20853080568719</v>
      </c>
      <c r="I47" s="243">
        <f t="shared" ref="I47" si="299">IF(I$4=0,0,(I46/I$4))</f>
        <v>1015.2</v>
      </c>
      <c r="J47" s="240">
        <f t="shared" ref="J47" si="300">IF(J$4=0,0,(J46/J$4))</f>
        <v>192.40909090909091</v>
      </c>
      <c r="K47" s="240">
        <f t="shared" ref="K47" si="301">IF(K$4=0,0,(K46/K$4))</f>
        <v>847.05</v>
      </c>
      <c r="L47" s="240">
        <f t="shared" ref="L47" si="302">IF(L$4=0,0,(L46/L$4))</f>
        <v>678.57142857142856</v>
      </c>
      <c r="M47" s="240">
        <f t="shared" ref="M47" si="303">IF(M$4=0,0,(M46/M$4))</f>
        <v>0</v>
      </c>
      <c r="N47" s="240">
        <f t="shared" ref="N47" si="304">IF(N$4=0,0,(N46/N$4))</f>
        <v>500</v>
      </c>
      <c r="O47" s="240">
        <f t="shared" ref="O47" si="305">IF(O$4=0,0,(O46/O$4))</f>
        <v>587.36363636363637</v>
      </c>
      <c r="P47" s="240">
        <f t="shared" ref="P47" si="306">IF(P$4=0,0,(P46/P$4))</f>
        <v>266.66666666666669</v>
      </c>
      <c r="Q47" s="240">
        <f t="shared" ref="Q47" si="307">IF(Q$4=0,0,(Q46/Q$4))</f>
        <v>0</v>
      </c>
      <c r="R47" s="240">
        <f t="shared" ref="R47" si="308">IF(R$4=0,0,(R46/R$4))</f>
        <v>429.7012987012987</v>
      </c>
      <c r="S47" s="240">
        <f t="shared" ref="S47" si="309">IF(S$4=0,0,(S46/S$4))</f>
        <v>0</v>
      </c>
      <c r="T47" s="484">
        <f t="shared" ref="T47" si="310">IF(T$4=0,0,(T46/T$4))</f>
        <v>0</v>
      </c>
    </row>
    <row r="48" spans="1:20" ht="18" customHeight="1" thickTop="1" x14ac:dyDescent="0.2">
      <c r="A48" s="698" t="s">
        <v>95</v>
      </c>
      <c r="B48" s="249" t="s">
        <v>31</v>
      </c>
      <c r="C48" s="366">
        <v>882</v>
      </c>
      <c r="D48" s="415">
        <f>C48-G48</f>
        <v>799</v>
      </c>
      <c r="E48" s="367">
        <v>752</v>
      </c>
      <c r="F48" s="171">
        <v>47</v>
      </c>
      <c r="G48" s="172">
        <v>83</v>
      </c>
      <c r="H48" s="173">
        <v>17</v>
      </c>
      <c r="I48" s="174"/>
      <c r="J48" s="171"/>
      <c r="K48" s="171">
        <v>6</v>
      </c>
      <c r="L48" s="171">
        <v>2</v>
      </c>
      <c r="M48" s="171">
        <v>2</v>
      </c>
      <c r="N48" s="171"/>
      <c r="O48" s="171">
        <v>3</v>
      </c>
      <c r="P48" s="171"/>
      <c r="Q48" s="171"/>
      <c r="R48" s="171">
        <v>4</v>
      </c>
      <c r="S48" s="171"/>
      <c r="T48" s="172"/>
    </row>
    <row r="49" spans="1:20" ht="18" customHeight="1" x14ac:dyDescent="0.2">
      <c r="A49" s="697"/>
      <c r="B49" s="496" t="s">
        <v>21</v>
      </c>
      <c r="C49" s="466">
        <f>IF(C$4=0,0,(C48/C$4)*100)</f>
        <v>11.387992253066495</v>
      </c>
      <c r="D49" s="420">
        <f t="shared" ref="D49" si="311">IF(D$4=0,0,(D48/D$4)*100)</f>
        <v>11.68470312957005</v>
      </c>
      <c r="E49" s="495">
        <f t="shared" ref="E49" si="312">IF(E$4=0,0,(E48/E$4)*100)</f>
        <v>11.987884584728201</v>
      </c>
      <c r="F49" s="467">
        <f t="shared" ref="F49" si="313">IF(F$4=0,0,(F48/F$4)*100)</f>
        <v>8.3185840707964598</v>
      </c>
      <c r="G49" s="468">
        <f t="shared" ref="G49" si="314">IF(G$4=0,0,(G48/G$4)*100)</f>
        <v>9.1510474090407943</v>
      </c>
      <c r="H49" s="469">
        <f t="shared" ref="H49" si="315">IF(H$4=0,0,(H48/H$4)*100)</f>
        <v>8.0568720379146921</v>
      </c>
      <c r="I49" s="470">
        <f t="shared" ref="I49" si="316">IF(I$4=0,0,(I48/I$4)*100)</f>
        <v>0</v>
      </c>
      <c r="J49" s="471">
        <f t="shared" ref="J49" si="317">IF(J$4=0,0,(J48/J$4)*100)</f>
        <v>0</v>
      </c>
      <c r="K49" s="471">
        <f t="shared" ref="K49" si="318">IF(K$4=0,0,(K48/K$4)*100)</f>
        <v>15</v>
      </c>
      <c r="L49" s="471">
        <f t="shared" ref="L49" si="319">IF(L$4=0,0,(L48/L$4)*100)</f>
        <v>14.285714285714285</v>
      </c>
      <c r="M49" s="471">
        <f t="shared" ref="M49" si="320">IF(M$4=0,0,(M48/M$4)*100)</f>
        <v>25</v>
      </c>
      <c r="N49" s="471">
        <f t="shared" ref="N49" si="321">IF(N$4=0,0,(N48/N$4)*100)</f>
        <v>0</v>
      </c>
      <c r="O49" s="471">
        <f t="shared" ref="O49" si="322">IF(O$4=0,0,(O48/O$4)*100)</f>
        <v>13.636363636363635</v>
      </c>
      <c r="P49" s="471">
        <f t="shared" ref="P49" si="323">IF(P$4=0,0,(P48/P$4)*100)</f>
        <v>0</v>
      </c>
      <c r="Q49" s="471">
        <f t="shared" ref="Q49" si="324">IF(Q$4=0,0,(Q48/Q$4)*100)</f>
        <v>0</v>
      </c>
      <c r="R49" s="471">
        <f t="shared" ref="R49" si="325">IF(R$4=0,0,(R48/R$4)*100)</f>
        <v>5.1948051948051948</v>
      </c>
      <c r="S49" s="471">
        <f t="shared" ref="S49" si="326">IF(S$4=0,0,(S48/S$4)*100)</f>
        <v>0</v>
      </c>
      <c r="T49" s="472">
        <f t="shared" ref="T49" si="327">IF(T$4=0,0,(T48/T$4)*100)</f>
        <v>0</v>
      </c>
    </row>
    <row r="50" spans="1:20" ht="18" customHeight="1" x14ac:dyDescent="0.2">
      <c r="A50" s="473" t="s">
        <v>90</v>
      </c>
      <c r="B50" s="53" t="s">
        <v>116</v>
      </c>
      <c r="C50" s="459">
        <v>2959537</v>
      </c>
      <c r="D50" s="50">
        <f>C50-G50</f>
        <v>2680197</v>
      </c>
      <c r="E50" s="461">
        <v>2521219</v>
      </c>
      <c r="F50" s="461">
        <v>158978</v>
      </c>
      <c r="G50" s="462">
        <v>279340</v>
      </c>
      <c r="H50" s="50">
        <v>56344</v>
      </c>
      <c r="I50" s="461"/>
      <c r="J50" s="461"/>
      <c r="K50" s="461">
        <v>19895</v>
      </c>
      <c r="L50" s="461">
        <v>6000</v>
      </c>
      <c r="M50" s="461">
        <v>6531</v>
      </c>
      <c r="N50" s="461"/>
      <c r="O50" s="461">
        <v>10880</v>
      </c>
      <c r="P50" s="461"/>
      <c r="Q50" s="461"/>
      <c r="R50" s="461">
        <v>13038</v>
      </c>
      <c r="S50" s="461"/>
      <c r="T50" s="463"/>
    </row>
    <row r="51" spans="1:20" ht="18" customHeight="1" thickBot="1" x14ac:dyDescent="0.25">
      <c r="A51" s="474" t="s">
        <v>91</v>
      </c>
      <c r="B51" s="487" t="s">
        <v>116</v>
      </c>
      <c r="C51" s="241">
        <f>IF(C$4=0,0,(C50/C$4))</f>
        <v>382.1222724338283</v>
      </c>
      <c r="D51" s="444">
        <f t="shared" ref="D51" si="328">IF(D$4=0,0,(D50/D$4))</f>
        <v>391.95627376425858</v>
      </c>
      <c r="E51" s="259">
        <f t="shared" ref="E51" si="329">IF(E$4=0,0,(E50/E$4))</f>
        <v>401.91598915989158</v>
      </c>
      <c r="F51" s="240">
        <f t="shared" ref="F51" si="330">IF(F$4=0,0,(F50/F$4))</f>
        <v>281.37699115044245</v>
      </c>
      <c r="G51" s="241">
        <f t="shared" ref="G51" si="331">IF(G$4=0,0,(G50/G$4))</f>
        <v>307.98235942668134</v>
      </c>
      <c r="H51" s="242">
        <f t="shared" ref="H51" si="332">IF(H$4=0,0,(H50/H$4))</f>
        <v>267.03317535545023</v>
      </c>
      <c r="I51" s="243">
        <f t="shared" ref="I51" si="333">IF(I$4=0,0,(I50/I$4))</f>
        <v>0</v>
      </c>
      <c r="J51" s="240">
        <f t="shared" ref="J51" si="334">IF(J$4=0,0,(J50/J$4))</f>
        <v>0</v>
      </c>
      <c r="K51" s="240">
        <f t="shared" ref="K51" si="335">IF(K$4=0,0,(K50/K$4))</f>
        <v>497.375</v>
      </c>
      <c r="L51" s="240">
        <f t="shared" ref="L51" si="336">IF(L$4=0,0,(L50/L$4))</f>
        <v>428.57142857142856</v>
      </c>
      <c r="M51" s="240">
        <f t="shared" ref="M51" si="337">IF(M$4=0,0,(M50/M$4))</f>
        <v>816.375</v>
      </c>
      <c r="N51" s="240">
        <f t="shared" ref="N51" si="338">IF(N$4=0,0,(N50/N$4))</f>
        <v>0</v>
      </c>
      <c r="O51" s="240">
        <f t="shared" ref="O51" si="339">IF(O$4=0,0,(O50/O$4))</f>
        <v>494.54545454545456</v>
      </c>
      <c r="P51" s="240">
        <f t="shared" ref="P51" si="340">IF(P$4=0,0,(P50/P$4))</f>
        <v>0</v>
      </c>
      <c r="Q51" s="240">
        <f t="shared" ref="Q51" si="341">IF(Q$4=0,0,(Q50/Q$4))</f>
        <v>0</v>
      </c>
      <c r="R51" s="240">
        <f t="shared" ref="R51" si="342">IF(R$4=0,0,(R50/R$4))</f>
        <v>169.32467532467533</v>
      </c>
      <c r="S51" s="240">
        <f t="shared" ref="S51" si="343">IF(S$4=0,0,(S50/S$4))</f>
        <v>0</v>
      </c>
      <c r="T51" s="484">
        <f t="shared" ref="T51" si="344">IF(T$4=0,0,(T50/T$4))</f>
        <v>0</v>
      </c>
    </row>
    <row r="52" spans="1:20" ht="18" customHeight="1" thickTop="1" x14ac:dyDescent="0.2">
      <c r="A52" s="698" t="s">
        <v>96</v>
      </c>
      <c r="B52" s="250" t="s">
        <v>31</v>
      </c>
      <c r="C52" s="366">
        <v>360</v>
      </c>
      <c r="D52" s="415">
        <f>C52-G52</f>
        <v>321</v>
      </c>
      <c r="E52" s="367">
        <v>301</v>
      </c>
      <c r="F52" s="171">
        <v>20</v>
      </c>
      <c r="G52" s="172">
        <v>39</v>
      </c>
      <c r="H52" s="173">
        <v>6</v>
      </c>
      <c r="I52" s="174"/>
      <c r="J52" s="171">
        <v>1</v>
      </c>
      <c r="K52" s="171"/>
      <c r="L52" s="171">
        <v>1</v>
      </c>
      <c r="M52" s="171"/>
      <c r="N52" s="171"/>
      <c r="O52" s="171">
        <v>2</v>
      </c>
      <c r="P52" s="171">
        <v>1</v>
      </c>
      <c r="Q52" s="171"/>
      <c r="R52" s="171">
        <v>1</v>
      </c>
      <c r="S52" s="171"/>
      <c r="T52" s="172"/>
    </row>
    <row r="53" spans="1:20" ht="18" customHeight="1" x14ac:dyDescent="0.2">
      <c r="A53" s="697"/>
      <c r="B53" s="496" t="s">
        <v>21</v>
      </c>
      <c r="C53" s="466">
        <f>IF(C$4=0,0,(C52/C$4)*100)</f>
        <v>4.6481601032924464</v>
      </c>
      <c r="D53" s="420">
        <f t="shared" ref="D53" si="345">IF(D$4=0,0,(D52/D$4)*100)</f>
        <v>4.6943550745832114</v>
      </c>
      <c r="E53" s="495">
        <f t="shared" ref="E53" si="346">IF(E$4=0,0,(E52/E$4)*100)</f>
        <v>4.7983421010680694</v>
      </c>
      <c r="F53" s="467">
        <f t="shared" ref="F53" si="347">IF(F$4=0,0,(F52/F$4)*100)</f>
        <v>3.5398230088495577</v>
      </c>
      <c r="G53" s="468">
        <f t="shared" ref="G53" si="348">IF(G$4=0,0,(G52/G$4)*100)</f>
        <v>4.2998897464167589</v>
      </c>
      <c r="H53" s="469">
        <f t="shared" ref="H53" si="349">IF(H$4=0,0,(H52/H$4)*100)</f>
        <v>2.8436018957345972</v>
      </c>
      <c r="I53" s="470">
        <f t="shared" ref="I53" si="350">IF(I$4=0,0,(I52/I$4)*100)</f>
        <v>0</v>
      </c>
      <c r="J53" s="471">
        <f t="shared" ref="J53" si="351">IF(J$4=0,0,(J52/J$4)*100)</f>
        <v>4.5454545454545459</v>
      </c>
      <c r="K53" s="471">
        <f t="shared" ref="K53" si="352">IF(K$4=0,0,(K52/K$4)*100)</f>
        <v>0</v>
      </c>
      <c r="L53" s="471">
        <f t="shared" ref="L53" si="353">IF(L$4=0,0,(L52/L$4)*100)</f>
        <v>7.1428571428571423</v>
      </c>
      <c r="M53" s="471">
        <f t="shared" ref="M53" si="354">IF(M$4=0,0,(M52/M$4)*100)</f>
        <v>0</v>
      </c>
      <c r="N53" s="471">
        <f t="shared" ref="N53" si="355">IF(N$4=0,0,(N52/N$4)*100)</f>
        <v>0</v>
      </c>
      <c r="O53" s="471">
        <f t="shared" ref="O53" si="356">IF(O$4=0,0,(O52/O$4)*100)</f>
        <v>9.0909090909090917</v>
      </c>
      <c r="P53" s="471">
        <f t="shared" ref="P53" si="357">IF(P$4=0,0,(P52/P$4)*100)</f>
        <v>6.666666666666667</v>
      </c>
      <c r="Q53" s="471">
        <f t="shared" ref="Q53" si="358">IF(Q$4=0,0,(Q52/Q$4)*100)</f>
        <v>0</v>
      </c>
      <c r="R53" s="471">
        <f t="shared" ref="R53" si="359">IF(R$4=0,0,(R52/R$4)*100)</f>
        <v>1.2987012987012987</v>
      </c>
      <c r="S53" s="471">
        <f t="shared" ref="S53" si="360">IF(S$4=0,0,(S52/S$4)*100)</f>
        <v>0</v>
      </c>
      <c r="T53" s="472">
        <f t="shared" ref="T53" si="361">IF(T$4=0,0,(T52/T$4)*100)</f>
        <v>0</v>
      </c>
    </row>
    <row r="54" spans="1:20" ht="18" customHeight="1" x14ac:dyDescent="0.2">
      <c r="A54" s="473" t="s">
        <v>90</v>
      </c>
      <c r="B54" s="251" t="s">
        <v>116</v>
      </c>
      <c r="C54" s="459">
        <v>1573621</v>
      </c>
      <c r="D54" s="50">
        <f>C54-G54</f>
        <v>1402446</v>
      </c>
      <c r="E54" s="461">
        <v>1313434</v>
      </c>
      <c r="F54" s="461">
        <v>89012</v>
      </c>
      <c r="G54" s="462">
        <v>171175</v>
      </c>
      <c r="H54" s="50">
        <v>25401</v>
      </c>
      <c r="I54" s="461"/>
      <c r="J54" s="461">
        <v>4078</v>
      </c>
      <c r="K54" s="461"/>
      <c r="L54" s="461">
        <v>4000</v>
      </c>
      <c r="M54" s="461"/>
      <c r="N54" s="461"/>
      <c r="O54" s="461">
        <v>9111</v>
      </c>
      <c r="P54" s="461">
        <v>4000</v>
      </c>
      <c r="Q54" s="461"/>
      <c r="R54" s="461">
        <v>4212</v>
      </c>
      <c r="S54" s="461"/>
      <c r="T54" s="463"/>
    </row>
    <row r="55" spans="1:20" ht="18" customHeight="1" thickBot="1" x14ac:dyDescent="0.25">
      <c r="A55" s="485" t="s">
        <v>91</v>
      </c>
      <c r="B55" s="51" t="s">
        <v>116</v>
      </c>
      <c r="C55" s="241">
        <f>IF(C$4=0,0,(C54/C$4))</f>
        <v>203.17895416397675</v>
      </c>
      <c r="D55" s="444">
        <f t="shared" ref="D55" si="362">IF(D$4=0,0,(D54/D$4))</f>
        <v>205.09593448376719</v>
      </c>
      <c r="E55" s="259">
        <f t="shared" ref="E55" si="363">IF(E$4=0,0,(E54/E$4))</f>
        <v>209.37892555396141</v>
      </c>
      <c r="F55" s="240">
        <f t="shared" ref="F55" si="364">IF(F$4=0,0,(F54/F$4))</f>
        <v>157.54336283185842</v>
      </c>
      <c r="G55" s="241">
        <f t="shared" ref="G55" si="365">IF(G$4=0,0,(G54/G$4))</f>
        <v>188.72657111356119</v>
      </c>
      <c r="H55" s="242">
        <f t="shared" ref="H55" si="366">IF(H$4=0,0,(H54/H$4))</f>
        <v>120.38388625592417</v>
      </c>
      <c r="I55" s="243">
        <f t="shared" ref="I55" si="367">IF(I$4=0,0,(I54/I$4))</f>
        <v>0</v>
      </c>
      <c r="J55" s="240">
        <f t="shared" ref="J55" si="368">IF(J$4=0,0,(J54/J$4))</f>
        <v>185.36363636363637</v>
      </c>
      <c r="K55" s="240">
        <f t="shared" ref="K55" si="369">IF(K$4=0,0,(K54/K$4))</f>
        <v>0</v>
      </c>
      <c r="L55" s="240">
        <f t="shared" ref="L55" si="370">IF(L$4=0,0,(L54/L$4))</f>
        <v>285.71428571428572</v>
      </c>
      <c r="M55" s="240">
        <f t="shared" ref="M55" si="371">IF(M$4=0,0,(M54/M$4))</f>
        <v>0</v>
      </c>
      <c r="N55" s="240">
        <f t="shared" ref="N55" si="372">IF(N$4=0,0,(N54/N$4))</f>
        <v>0</v>
      </c>
      <c r="O55" s="240">
        <f t="shared" ref="O55" si="373">IF(O$4=0,0,(O54/O$4))</f>
        <v>414.13636363636363</v>
      </c>
      <c r="P55" s="240">
        <f t="shared" ref="P55" si="374">IF(P$4=0,0,(P54/P$4))</f>
        <v>266.66666666666669</v>
      </c>
      <c r="Q55" s="240">
        <f t="shared" ref="Q55" si="375">IF(Q$4=0,0,(Q54/Q$4))</f>
        <v>0</v>
      </c>
      <c r="R55" s="240">
        <f t="shared" ref="R55" si="376">IF(R$4=0,0,(R54/R$4))</f>
        <v>54.701298701298704</v>
      </c>
      <c r="S55" s="240">
        <f t="shared" ref="S55" si="377">IF(S$4=0,0,(S54/S$4))</f>
        <v>0</v>
      </c>
      <c r="T55" s="484">
        <f t="shared" ref="T55" si="378">IF(T$4=0,0,(T54/T$4))</f>
        <v>0</v>
      </c>
    </row>
    <row r="56" spans="1:20" ht="18" customHeight="1" thickTop="1" x14ac:dyDescent="0.2">
      <c r="A56" s="698" t="s">
        <v>97</v>
      </c>
      <c r="B56" s="249" t="s">
        <v>31</v>
      </c>
      <c r="C56" s="366">
        <v>858</v>
      </c>
      <c r="D56" s="415">
        <f>C56-G56</f>
        <v>791</v>
      </c>
      <c r="E56" s="367">
        <v>735</v>
      </c>
      <c r="F56" s="171">
        <v>56</v>
      </c>
      <c r="G56" s="172">
        <v>67</v>
      </c>
      <c r="H56" s="173">
        <v>15</v>
      </c>
      <c r="I56" s="174"/>
      <c r="J56" s="171">
        <v>1</v>
      </c>
      <c r="K56" s="171">
        <v>2</v>
      </c>
      <c r="L56" s="171">
        <v>1</v>
      </c>
      <c r="M56" s="171"/>
      <c r="N56" s="171">
        <v>1</v>
      </c>
      <c r="O56" s="171">
        <v>1</v>
      </c>
      <c r="P56" s="171">
        <v>2</v>
      </c>
      <c r="Q56" s="171"/>
      <c r="R56" s="171">
        <v>6</v>
      </c>
      <c r="S56" s="171"/>
      <c r="T56" s="172">
        <v>1</v>
      </c>
    </row>
    <row r="57" spans="1:20" ht="18" customHeight="1" x14ac:dyDescent="0.2">
      <c r="A57" s="697"/>
      <c r="B57" s="496" t="s">
        <v>21</v>
      </c>
      <c r="C57" s="466">
        <f>IF(C$4=0,0,(C56/C$4)*100)</f>
        <v>11.078114912846997</v>
      </c>
      <c r="D57" s="420">
        <f t="shared" ref="D57" si="379">IF(D$4=0,0,(D56/D$4)*100)</f>
        <v>11.567709856683241</v>
      </c>
      <c r="E57" s="495">
        <f t="shared" ref="E57" si="380">IF(E$4=0,0,(E56/E$4)*100)</f>
        <v>11.7168818747011</v>
      </c>
      <c r="F57" s="467">
        <f t="shared" ref="F57" si="381">IF(F$4=0,0,(F56/F$4)*100)</f>
        <v>9.9115044247787605</v>
      </c>
      <c r="G57" s="468">
        <f t="shared" ref="G57" si="382">IF(G$4=0,0,(G56/G$4)*100)</f>
        <v>7.3869900771775079</v>
      </c>
      <c r="H57" s="469">
        <f t="shared" ref="H57" si="383">IF(H$4=0,0,(H56/H$4)*100)</f>
        <v>7.109004739336493</v>
      </c>
      <c r="I57" s="470">
        <f t="shared" ref="I57" si="384">IF(I$4=0,0,(I56/I$4)*100)</f>
        <v>0</v>
      </c>
      <c r="J57" s="471">
        <f t="shared" ref="J57" si="385">IF(J$4=0,0,(J56/J$4)*100)</f>
        <v>4.5454545454545459</v>
      </c>
      <c r="K57" s="471">
        <f t="shared" ref="K57" si="386">IF(K$4=0,0,(K56/K$4)*100)</f>
        <v>5</v>
      </c>
      <c r="L57" s="471">
        <f t="shared" ref="L57" si="387">IF(L$4=0,0,(L56/L$4)*100)</f>
        <v>7.1428571428571423</v>
      </c>
      <c r="M57" s="471">
        <f t="shared" ref="M57" si="388">IF(M$4=0,0,(M56/M$4)*100)</f>
        <v>0</v>
      </c>
      <c r="N57" s="471">
        <f t="shared" ref="N57" si="389">IF(N$4=0,0,(N56/N$4)*100)</f>
        <v>25</v>
      </c>
      <c r="O57" s="471">
        <f t="shared" ref="O57" si="390">IF(O$4=0,0,(O56/O$4)*100)</f>
        <v>4.5454545454545459</v>
      </c>
      <c r="P57" s="471">
        <f t="shared" ref="P57" si="391">IF(P$4=0,0,(P56/P$4)*100)</f>
        <v>13.333333333333334</v>
      </c>
      <c r="Q57" s="471">
        <f t="shared" ref="Q57" si="392">IF(Q$4=0,0,(Q56/Q$4)*100)</f>
        <v>0</v>
      </c>
      <c r="R57" s="471">
        <f t="shared" ref="R57" si="393">IF(R$4=0,0,(R56/R$4)*100)</f>
        <v>7.7922077922077921</v>
      </c>
      <c r="S57" s="471">
        <f t="shared" ref="S57" si="394">IF(S$4=0,0,(S56/S$4)*100)</f>
        <v>0</v>
      </c>
      <c r="T57" s="472">
        <f t="shared" ref="T57" si="395">IF(T$4=0,0,(T56/T$4)*100)</f>
        <v>33.333333333333329</v>
      </c>
    </row>
    <row r="58" spans="1:20" ht="18" customHeight="1" x14ac:dyDescent="0.2">
      <c r="A58" s="473" t="s">
        <v>90</v>
      </c>
      <c r="B58" s="53" t="s">
        <v>116</v>
      </c>
      <c r="C58" s="459">
        <v>8656521</v>
      </c>
      <c r="D58" s="50">
        <f>C58-G58</f>
        <v>8049883</v>
      </c>
      <c r="E58" s="461">
        <v>7512975</v>
      </c>
      <c r="F58" s="461">
        <v>536908</v>
      </c>
      <c r="G58" s="462">
        <v>606638</v>
      </c>
      <c r="H58" s="50">
        <v>111197</v>
      </c>
      <c r="I58" s="461"/>
      <c r="J58" s="461">
        <v>5000</v>
      </c>
      <c r="K58" s="461">
        <v>15364</v>
      </c>
      <c r="L58" s="461">
        <v>7685</v>
      </c>
      <c r="M58" s="461"/>
      <c r="N58" s="461">
        <v>6350</v>
      </c>
      <c r="O58" s="461">
        <v>5958</v>
      </c>
      <c r="P58" s="461">
        <v>13175</v>
      </c>
      <c r="Q58" s="461"/>
      <c r="R58" s="461">
        <v>51155</v>
      </c>
      <c r="S58" s="461"/>
      <c r="T58" s="463">
        <v>6510</v>
      </c>
    </row>
    <row r="59" spans="1:20" ht="18" customHeight="1" thickBot="1" x14ac:dyDescent="0.25">
      <c r="A59" s="488" t="s">
        <v>91</v>
      </c>
      <c r="B59" s="475" t="s">
        <v>116</v>
      </c>
      <c r="C59" s="241">
        <f>IF(C$4=0,0,(C58/C$4))</f>
        <v>1117.6915429309231</v>
      </c>
      <c r="D59" s="444">
        <f t="shared" ref="D59" si="396">IF(D$4=0,0,(D58/D$4))</f>
        <v>1177.2276981573559</v>
      </c>
      <c r="E59" s="259">
        <f t="shared" ref="E59" si="397">IF(E$4=0,0,(E58/E$4))</f>
        <v>1197.6685796269728</v>
      </c>
      <c r="F59" s="240">
        <f t="shared" ref="F59" si="398">IF(F$4=0,0,(F58/F$4))</f>
        <v>950.27964601769906</v>
      </c>
      <c r="G59" s="241">
        <f t="shared" ref="G59" si="399">IF(G$4=0,0,(G58/G$4))</f>
        <v>668.84013230429991</v>
      </c>
      <c r="H59" s="242">
        <f t="shared" ref="H59" si="400">IF(H$4=0,0,(H58/H$4))</f>
        <v>527</v>
      </c>
      <c r="I59" s="243">
        <f t="shared" ref="I59" si="401">IF(I$4=0,0,(I58/I$4))</f>
        <v>0</v>
      </c>
      <c r="J59" s="240">
        <f t="shared" ref="J59" si="402">IF(J$4=0,0,(J58/J$4))</f>
        <v>227.27272727272728</v>
      </c>
      <c r="K59" s="240">
        <f t="shared" ref="K59" si="403">IF(K$4=0,0,(K58/K$4))</f>
        <v>384.1</v>
      </c>
      <c r="L59" s="240">
        <f t="shared" ref="L59" si="404">IF(L$4=0,0,(L58/L$4))</f>
        <v>548.92857142857144</v>
      </c>
      <c r="M59" s="240">
        <f t="shared" ref="M59" si="405">IF(M$4=0,0,(M58/M$4))</f>
        <v>0</v>
      </c>
      <c r="N59" s="240">
        <f t="shared" ref="N59" si="406">IF(N$4=0,0,(N58/N$4))</f>
        <v>1587.5</v>
      </c>
      <c r="O59" s="240">
        <f t="shared" ref="O59" si="407">IF(O$4=0,0,(O58/O$4))</f>
        <v>270.81818181818181</v>
      </c>
      <c r="P59" s="240">
        <f t="shared" ref="P59" si="408">IF(P$4=0,0,(P58/P$4))</f>
        <v>878.33333333333337</v>
      </c>
      <c r="Q59" s="240">
        <f t="shared" ref="Q59" si="409">IF(Q$4=0,0,(Q58/Q$4))</f>
        <v>0</v>
      </c>
      <c r="R59" s="240">
        <f t="shared" ref="R59" si="410">IF(R$4=0,0,(R58/R$4))</f>
        <v>664.35064935064941</v>
      </c>
      <c r="S59" s="240">
        <f t="shared" ref="S59" si="411">IF(S$4=0,0,(S58/S$4))</f>
        <v>0</v>
      </c>
      <c r="T59" s="484">
        <f t="shared" ref="T59" si="412">IF(T$4=0,0,(T58/T$4))</f>
        <v>2170</v>
      </c>
    </row>
    <row r="60" spans="1:20" ht="27" customHeight="1" thickTop="1" thickBot="1" x14ac:dyDescent="0.25">
      <c r="A60" s="678" t="s">
        <v>98</v>
      </c>
      <c r="B60" s="679"/>
      <c r="C60" s="679"/>
      <c r="D60" s="679"/>
      <c r="E60" s="679"/>
      <c r="F60" s="679"/>
      <c r="G60" s="679"/>
      <c r="H60" s="679"/>
      <c r="I60" s="679"/>
      <c r="J60" s="679"/>
      <c r="K60" s="679"/>
      <c r="L60" s="679"/>
      <c r="M60" s="679"/>
      <c r="N60" s="679"/>
      <c r="O60" s="679"/>
      <c r="P60" s="679"/>
      <c r="Q60" s="679"/>
      <c r="R60" s="679"/>
      <c r="S60" s="679"/>
      <c r="T60" s="680"/>
    </row>
    <row r="61" spans="1:20" ht="18" customHeight="1" thickTop="1" x14ac:dyDescent="0.2">
      <c r="A61" s="698" t="s">
        <v>128</v>
      </c>
      <c r="B61" s="56" t="s">
        <v>31</v>
      </c>
      <c r="C61" s="366">
        <v>442</v>
      </c>
      <c r="D61" s="415">
        <f>C61-G61</f>
        <v>381</v>
      </c>
      <c r="E61" s="367">
        <v>355</v>
      </c>
      <c r="F61" s="171">
        <v>26</v>
      </c>
      <c r="G61" s="172">
        <v>61</v>
      </c>
      <c r="H61" s="173">
        <v>16</v>
      </c>
      <c r="I61" s="174"/>
      <c r="J61" s="171">
        <v>3</v>
      </c>
      <c r="K61" s="171">
        <v>2</v>
      </c>
      <c r="L61" s="171">
        <v>2</v>
      </c>
      <c r="M61" s="171"/>
      <c r="N61" s="171">
        <v>1</v>
      </c>
      <c r="O61" s="171">
        <v>2</v>
      </c>
      <c r="P61" s="171">
        <v>2</v>
      </c>
      <c r="Q61" s="171"/>
      <c r="R61" s="171">
        <v>4</v>
      </c>
      <c r="S61" s="171"/>
      <c r="T61" s="172"/>
    </row>
    <row r="62" spans="1:20" ht="18" customHeight="1" x14ac:dyDescent="0.2">
      <c r="A62" s="697"/>
      <c r="B62" s="496" t="s">
        <v>21</v>
      </c>
      <c r="C62" s="466">
        <f>IF(C$4=0,0,(C61/C$4)*100)</f>
        <v>5.7069076823757259</v>
      </c>
      <c r="D62" s="420">
        <f t="shared" ref="D62" si="413">IF(D$4=0,0,(D61/D$4)*100)</f>
        <v>5.5718046212342793</v>
      </c>
      <c r="E62" s="495">
        <f t="shared" ref="E62" si="414">IF(E$4=0,0,(E61/E$4)*100)</f>
        <v>5.6591742388012118</v>
      </c>
      <c r="F62" s="467">
        <f t="shared" ref="F62" si="415">IF(F$4=0,0,(F61/F$4)*100)</f>
        <v>4.6017699115044248</v>
      </c>
      <c r="G62" s="468">
        <f t="shared" ref="G62" si="416">IF(G$4=0,0,(G61/G$4)*100)</f>
        <v>6.7254685777287753</v>
      </c>
      <c r="H62" s="469">
        <f t="shared" ref="H62" si="417">IF(H$4=0,0,(H61/H$4)*100)</f>
        <v>7.5829383886255926</v>
      </c>
      <c r="I62" s="470">
        <f t="shared" ref="I62" si="418">IF(I$4=0,0,(I61/I$4)*100)</f>
        <v>0</v>
      </c>
      <c r="J62" s="471">
        <f t="shared" ref="J62" si="419">IF(J$4=0,0,(J61/J$4)*100)</f>
        <v>13.636363636363635</v>
      </c>
      <c r="K62" s="471">
        <f t="shared" ref="K62" si="420">IF(K$4=0,0,(K61/K$4)*100)</f>
        <v>5</v>
      </c>
      <c r="L62" s="471">
        <f t="shared" ref="L62" si="421">IF(L$4=0,0,(L61/L$4)*100)</f>
        <v>14.285714285714285</v>
      </c>
      <c r="M62" s="471">
        <f t="shared" ref="M62" si="422">IF(M$4=0,0,(M61/M$4)*100)</f>
        <v>0</v>
      </c>
      <c r="N62" s="471">
        <f t="shared" ref="N62" si="423">IF(N$4=0,0,(N61/N$4)*100)</f>
        <v>25</v>
      </c>
      <c r="O62" s="471">
        <f t="shared" ref="O62" si="424">IF(O$4=0,0,(O61/O$4)*100)</f>
        <v>9.0909090909090917</v>
      </c>
      <c r="P62" s="471">
        <f t="shared" ref="P62" si="425">IF(P$4=0,0,(P61/P$4)*100)</f>
        <v>13.333333333333334</v>
      </c>
      <c r="Q62" s="471">
        <f t="shared" ref="Q62" si="426">IF(Q$4=0,0,(Q61/Q$4)*100)</f>
        <v>0</v>
      </c>
      <c r="R62" s="471">
        <f t="shared" ref="R62" si="427">IF(R$4=0,0,(R61/R$4)*100)</f>
        <v>5.1948051948051948</v>
      </c>
      <c r="S62" s="471">
        <f t="shared" ref="S62" si="428">IF(S$4=0,0,(S61/S$4)*100)</f>
        <v>0</v>
      </c>
      <c r="T62" s="472">
        <f t="shared" ref="T62" si="429">IF(T$4=0,0,(T61/T$4)*100)</f>
        <v>0</v>
      </c>
    </row>
    <row r="63" spans="1:20" ht="18" customHeight="1" x14ac:dyDescent="0.2">
      <c r="A63" s="473" t="s">
        <v>100</v>
      </c>
      <c r="B63" s="458" t="s">
        <v>116</v>
      </c>
      <c r="C63" s="459">
        <v>1284272</v>
      </c>
      <c r="D63" s="50">
        <f>C63-G63</f>
        <v>1119424</v>
      </c>
      <c r="E63" s="461">
        <v>1051344</v>
      </c>
      <c r="F63" s="461">
        <v>68080</v>
      </c>
      <c r="G63" s="462">
        <v>164848</v>
      </c>
      <c r="H63" s="50">
        <v>45747</v>
      </c>
      <c r="I63" s="461"/>
      <c r="J63" s="461">
        <v>8059</v>
      </c>
      <c r="K63" s="461">
        <v>4873</v>
      </c>
      <c r="L63" s="461">
        <v>5666</v>
      </c>
      <c r="M63" s="461"/>
      <c r="N63" s="461">
        <v>2155</v>
      </c>
      <c r="O63" s="461">
        <v>8045</v>
      </c>
      <c r="P63" s="461">
        <v>5527</v>
      </c>
      <c r="Q63" s="461"/>
      <c r="R63" s="461">
        <v>11422</v>
      </c>
      <c r="S63" s="461"/>
      <c r="T63" s="463"/>
    </row>
    <row r="64" spans="1:20" ht="18" customHeight="1" thickBot="1" x14ac:dyDescent="0.25">
      <c r="A64" s="498" t="s">
        <v>101</v>
      </c>
      <c r="B64" s="475" t="s">
        <v>116</v>
      </c>
      <c r="C64" s="241">
        <f>IF(C$4=0,0,(C63/C$4))</f>
        <v>165.81949644932214</v>
      </c>
      <c r="D64" s="444">
        <f t="shared" ref="D64" si="430">IF(D$4=0,0,(D63/D$4))</f>
        <v>163.7063468850541</v>
      </c>
      <c r="E64" s="259">
        <f t="shared" ref="E64" si="431">IF(E$4=0,0,(E63/E$4))</f>
        <v>167.59827833572453</v>
      </c>
      <c r="F64" s="240">
        <f t="shared" ref="F64" si="432">IF(F$4=0,0,(F63/F$4))</f>
        <v>120.49557522123894</v>
      </c>
      <c r="G64" s="241">
        <f t="shared" ref="G64" si="433">IF(G$4=0,0,(G63/G$4))</f>
        <v>181.75082690187432</v>
      </c>
      <c r="H64" s="242">
        <f t="shared" ref="H64" si="434">IF(H$4=0,0,(H63/H$4))</f>
        <v>216.81042654028437</v>
      </c>
      <c r="I64" s="243">
        <f t="shared" ref="I64" si="435">IF(I$4=0,0,(I63/I$4))</f>
        <v>0</v>
      </c>
      <c r="J64" s="240">
        <f t="shared" ref="J64" si="436">IF(J$4=0,0,(J63/J$4))</f>
        <v>366.31818181818181</v>
      </c>
      <c r="K64" s="240">
        <f t="shared" ref="K64" si="437">IF(K$4=0,0,(K63/K$4))</f>
        <v>121.825</v>
      </c>
      <c r="L64" s="240">
        <f t="shared" ref="L64" si="438">IF(L$4=0,0,(L63/L$4))</f>
        <v>404.71428571428572</v>
      </c>
      <c r="M64" s="240">
        <f t="shared" ref="M64" si="439">IF(M$4=0,0,(M63/M$4))</f>
        <v>0</v>
      </c>
      <c r="N64" s="240">
        <f t="shared" ref="N64" si="440">IF(N$4=0,0,(N63/N$4))</f>
        <v>538.75</v>
      </c>
      <c r="O64" s="240">
        <f t="shared" ref="O64" si="441">IF(O$4=0,0,(O63/O$4))</f>
        <v>365.68181818181819</v>
      </c>
      <c r="P64" s="240">
        <f t="shared" ref="P64" si="442">IF(P$4=0,0,(P63/P$4))</f>
        <v>368.46666666666664</v>
      </c>
      <c r="Q64" s="240">
        <f t="shared" ref="Q64" si="443">IF(Q$4=0,0,(Q63/Q$4))</f>
        <v>0</v>
      </c>
      <c r="R64" s="240">
        <f t="shared" ref="R64" si="444">IF(R$4=0,0,(R63/R$4))</f>
        <v>148.33766233766235</v>
      </c>
      <c r="S64" s="240">
        <f t="shared" ref="S64" si="445">IF(S$4=0,0,(S63/S$4))</f>
        <v>0</v>
      </c>
      <c r="T64" s="484">
        <f t="shared" ref="T64" si="446">IF(T$4=0,0,(T63/T$4))</f>
        <v>0</v>
      </c>
    </row>
    <row r="65" spans="1:20" ht="18" customHeight="1" thickTop="1" x14ac:dyDescent="0.2">
      <c r="A65" s="699" t="s">
        <v>102</v>
      </c>
      <c r="B65" s="499" t="s">
        <v>31</v>
      </c>
      <c r="C65" s="366">
        <v>21</v>
      </c>
      <c r="D65" s="415">
        <f>C65-G65</f>
        <v>20</v>
      </c>
      <c r="E65" s="367">
        <v>20</v>
      </c>
      <c r="F65" s="171"/>
      <c r="G65" s="172">
        <v>1</v>
      </c>
      <c r="H65" s="173"/>
      <c r="I65" s="174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2"/>
    </row>
    <row r="66" spans="1:20" ht="18" customHeight="1" x14ac:dyDescent="0.2">
      <c r="A66" s="697"/>
      <c r="B66" s="496" t="s">
        <v>21</v>
      </c>
      <c r="C66" s="466">
        <f>IF(C$4=0,0,(C65/C$4)*100)</f>
        <v>0.27114267269205938</v>
      </c>
      <c r="D66" s="420">
        <f t="shared" ref="D66" si="447">IF(D$4=0,0,(D65/D$4)*100)</f>
        <v>0.29248318221702252</v>
      </c>
      <c r="E66" s="495">
        <f t="shared" ref="E66" si="448">IF(E$4=0,0,(E65/E$4)*100)</f>
        <v>0.3188267176789415</v>
      </c>
      <c r="F66" s="467">
        <f t="shared" ref="F66" si="449">IF(F$4=0,0,(F65/F$4)*100)</f>
        <v>0</v>
      </c>
      <c r="G66" s="468">
        <f t="shared" ref="G66" si="450">IF(G$4=0,0,(G65/G$4)*100)</f>
        <v>0.11025358324145534</v>
      </c>
      <c r="H66" s="469">
        <f t="shared" ref="H66" si="451">IF(H$4=0,0,(H65/H$4)*100)</f>
        <v>0</v>
      </c>
      <c r="I66" s="470">
        <f t="shared" ref="I66" si="452">IF(I$4=0,0,(I65/I$4)*100)</f>
        <v>0</v>
      </c>
      <c r="J66" s="471">
        <f t="shared" ref="J66" si="453">IF(J$4=0,0,(J65/J$4)*100)</f>
        <v>0</v>
      </c>
      <c r="K66" s="471">
        <f t="shared" ref="K66" si="454">IF(K$4=0,0,(K65/K$4)*100)</f>
        <v>0</v>
      </c>
      <c r="L66" s="471">
        <f t="shared" ref="L66" si="455">IF(L$4=0,0,(L65/L$4)*100)</f>
        <v>0</v>
      </c>
      <c r="M66" s="471">
        <f t="shared" ref="M66" si="456">IF(M$4=0,0,(M65/M$4)*100)</f>
        <v>0</v>
      </c>
      <c r="N66" s="471">
        <f t="shared" ref="N66" si="457">IF(N$4=0,0,(N65/N$4)*100)</f>
        <v>0</v>
      </c>
      <c r="O66" s="471">
        <f t="shared" ref="O66" si="458">IF(O$4=0,0,(O65/O$4)*100)</f>
        <v>0</v>
      </c>
      <c r="P66" s="471">
        <f t="shared" ref="P66" si="459">IF(P$4=0,0,(P65/P$4)*100)</f>
        <v>0</v>
      </c>
      <c r="Q66" s="471">
        <f t="shared" ref="Q66" si="460">IF(Q$4=0,0,(Q65/Q$4)*100)</f>
        <v>0</v>
      </c>
      <c r="R66" s="471">
        <f t="shared" ref="R66" si="461">IF(R$4=0,0,(R65/R$4)*100)</f>
        <v>0</v>
      </c>
      <c r="S66" s="471">
        <f t="shared" ref="S66" si="462">IF(S$4=0,0,(S65/S$4)*100)</f>
        <v>0</v>
      </c>
      <c r="T66" s="472">
        <f t="shared" ref="T66" si="463">IF(T$4=0,0,(T65/T$4)*100)</f>
        <v>0</v>
      </c>
    </row>
    <row r="67" spans="1:20" ht="18" customHeight="1" x14ac:dyDescent="0.2">
      <c r="A67" s="457" t="s">
        <v>100</v>
      </c>
      <c r="B67" s="458" t="s">
        <v>116</v>
      </c>
      <c r="C67" s="459">
        <v>113483</v>
      </c>
      <c r="D67" s="50">
        <f>C67-G67</f>
        <v>109083</v>
      </c>
      <c r="E67" s="461">
        <v>109083</v>
      </c>
      <c r="F67" s="461"/>
      <c r="G67" s="462">
        <v>4400</v>
      </c>
      <c r="H67" s="50"/>
      <c r="I67" s="461"/>
      <c r="J67" s="461"/>
      <c r="K67" s="461"/>
      <c r="L67" s="461"/>
      <c r="M67" s="461"/>
      <c r="N67" s="461"/>
      <c r="O67" s="461"/>
      <c r="P67" s="461"/>
      <c r="Q67" s="461"/>
      <c r="R67" s="461"/>
      <c r="S67" s="461"/>
      <c r="T67" s="463"/>
    </row>
    <row r="68" spans="1:20" ht="18" customHeight="1" thickBot="1" x14ac:dyDescent="0.25">
      <c r="A68" s="500" t="s">
        <v>101</v>
      </c>
      <c r="B68" s="475" t="s">
        <v>116</v>
      </c>
      <c r="C68" s="478">
        <f>IF(C$4=0,0,(C67/C$4))</f>
        <v>14.652420916720464</v>
      </c>
      <c r="D68" s="501">
        <f t="shared" ref="D68:T68" si="464">IF(D$4=0,0,(D67/D$4))</f>
        <v>15.952471482889734</v>
      </c>
      <c r="E68" s="497">
        <f t="shared" si="464"/>
        <v>17.389287422285989</v>
      </c>
      <c r="F68" s="477">
        <f t="shared" si="464"/>
        <v>0</v>
      </c>
      <c r="G68" s="478">
        <f t="shared" si="464"/>
        <v>4.8511576626240354</v>
      </c>
      <c r="H68" s="479">
        <f t="shared" si="464"/>
        <v>0</v>
      </c>
      <c r="I68" s="480">
        <f t="shared" si="464"/>
        <v>0</v>
      </c>
      <c r="J68" s="477">
        <f t="shared" si="464"/>
        <v>0</v>
      </c>
      <c r="K68" s="477">
        <f t="shared" si="464"/>
        <v>0</v>
      </c>
      <c r="L68" s="477">
        <f t="shared" si="464"/>
        <v>0</v>
      </c>
      <c r="M68" s="477">
        <f t="shared" si="464"/>
        <v>0</v>
      </c>
      <c r="N68" s="477">
        <f t="shared" si="464"/>
        <v>0</v>
      </c>
      <c r="O68" s="477">
        <f t="shared" si="464"/>
        <v>0</v>
      </c>
      <c r="P68" s="477">
        <f t="shared" si="464"/>
        <v>0</v>
      </c>
      <c r="Q68" s="477">
        <f t="shared" si="464"/>
        <v>0</v>
      </c>
      <c r="R68" s="477">
        <f t="shared" si="464"/>
        <v>0</v>
      </c>
      <c r="S68" s="477">
        <f t="shared" si="464"/>
        <v>0</v>
      </c>
      <c r="T68" s="481">
        <f t="shared" si="464"/>
        <v>0</v>
      </c>
    </row>
    <row r="69" spans="1:20" ht="18" customHeight="1" thickTop="1" x14ac:dyDescent="0.2">
      <c r="A69" s="696" t="s">
        <v>125</v>
      </c>
      <c r="B69" s="499" t="s">
        <v>31</v>
      </c>
      <c r="C69" s="245">
        <v>9771</v>
      </c>
      <c r="D69" s="445">
        <v>8662</v>
      </c>
      <c r="E69" s="257">
        <v>7967</v>
      </c>
      <c r="F69" s="239">
        <v>695</v>
      </c>
      <c r="G69" s="246">
        <v>1109</v>
      </c>
      <c r="H69" s="247">
        <v>256</v>
      </c>
      <c r="I69" s="248">
        <v>7</v>
      </c>
      <c r="J69" s="239">
        <v>21</v>
      </c>
      <c r="K69" s="239">
        <v>50</v>
      </c>
      <c r="L69" s="239">
        <v>20</v>
      </c>
      <c r="M69" s="239">
        <v>8</v>
      </c>
      <c r="N69" s="239">
        <v>7</v>
      </c>
      <c r="O69" s="239">
        <v>29</v>
      </c>
      <c r="P69" s="239">
        <v>20</v>
      </c>
      <c r="Q69" s="239">
        <v>2</v>
      </c>
      <c r="R69" s="239">
        <v>87</v>
      </c>
      <c r="S69" s="239">
        <v>0</v>
      </c>
      <c r="T69" s="246">
        <f t="shared" ref="T69" si="465">T32+T36+T40+T44+T48+T52+T56+T61+T65</f>
        <v>5</v>
      </c>
    </row>
    <row r="70" spans="1:20" ht="18" customHeight="1" x14ac:dyDescent="0.2">
      <c r="A70" s="697"/>
      <c r="B70" s="496" t="s">
        <v>21</v>
      </c>
      <c r="C70" s="466">
        <f>IF(C$4=0,0,(C69/C$4)*100)</f>
        <v>126.15881213686248</v>
      </c>
      <c r="D70" s="420">
        <f t="shared" ref="D70" si="466">IF(D$4=0,0,(D69/D$4)*100)</f>
        <v>126.67446621819245</v>
      </c>
      <c r="E70" s="495">
        <f t="shared" ref="E70" si="467">IF(E$4=0,0,(E69/E$4)*100)</f>
        <v>127.00462298740634</v>
      </c>
      <c r="F70" s="467">
        <f t="shared" ref="F70" si="468">IF(F$4=0,0,(F69/F$4)*100)</f>
        <v>123.00884955752211</v>
      </c>
      <c r="G70" s="468">
        <f t="shared" ref="G70" si="469">IF(G$4=0,0,(G69/G$4)*100)</f>
        <v>122.27122381477398</v>
      </c>
      <c r="H70" s="469">
        <f t="shared" ref="H70" si="470">IF(H$4=0,0,(H69/H$4)*100)</f>
        <v>121.32701421800948</v>
      </c>
      <c r="I70" s="470">
        <f t="shared" ref="I70" si="471">IF(I$4=0,0,(I69/I$4)*100)</f>
        <v>140</v>
      </c>
      <c r="J70" s="471">
        <f t="shared" ref="J70" si="472">IF(J$4=0,0,(J69/J$4)*100)</f>
        <v>95.454545454545453</v>
      </c>
      <c r="K70" s="471">
        <f t="shared" ref="K70" si="473">IF(K$4=0,0,(K69/K$4)*100)</f>
        <v>125</v>
      </c>
      <c r="L70" s="471">
        <f t="shared" ref="L70" si="474">IF(L$4=0,0,(L69/L$4)*100)</f>
        <v>142.85714285714286</v>
      </c>
      <c r="M70" s="471">
        <f t="shared" ref="M70" si="475">IF(M$4=0,0,(M69/M$4)*100)</f>
        <v>100</v>
      </c>
      <c r="N70" s="471">
        <f t="shared" ref="N70" si="476">IF(N$4=0,0,(N69/N$4)*100)</f>
        <v>175</v>
      </c>
      <c r="O70" s="471">
        <f t="shared" ref="O70" si="477">IF(O$4=0,0,(O69/O$4)*100)</f>
        <v>131.81818181818181</v>
      </c>
      <c r="P70" s="471">
        <f t="shared" ref="P70" si="478">IF(P$4=0,0,(P69/P$4)*100)</f>
        <v>133.33333333333331</v>
      </c>
      <c r="Q70" s="471">
        <f t="shared" ref="Q70" si="479">IF(Q$4=0,0,(Q69/Q$4)*100)</f>
        <v>200</v>
      </c>
      <c r="R70" s="471">
        <f t="shared" ref="R70" si="480">IF(R$4=0,0,(R69/R$4)*100)</f>
        <v>112.98701298701299</v>
      </c>
      <c r="S70" s="471">
        <f t="shared" ref="S70" si="481">IF(S$4=0,0,(S69/S$4)*100)</f>
        <v>0</v>
      </c>
      <c r="T70" s="472">
        <f t="shared" ref="T70" si="482">IF(T$4=0,0,(T69/T$4)*100)</f>
        <v>166.66666666666669</v>
      </c>
    </row>
    <row r="71" spans="1:20" ht="18" customHeight="1" x14ac:dyDescent="0.2">
      <c r="A71" s="457" t="s">
        <v>140</v>
      </c>
      <c r="B71" s="458" t="s">
        <v>116</v>
      </c>
      <c r="C71" s="459">
        <v>24835366</v>
      </c>
      <c r="D71" s="50">
        <v>22452178</v>
      </c>
      <c r="E71" s="461">
        <v>20929198</v>
      </c>
      <c r="F71" s="461">
        <v>1522980</v>
      </c>
      <c r="G71" s="462">
        <v>2383188</v>
      </c>
      <c r="H71" s="50">
        <v>505021</v>
      </c>
      <c r="I71" s="461">
        <v>10698</v>
      </c>
      <c r="J71" s="461">
        <v>38926</v>
      </c>
      <c r="K71" s="461">
        <v>100103</v>
      </c>
      <c r="L71" s="461">
        <v>45527</v>
      </c>
      <c r="M71" s="461">
        <v>14332</v>
      </c>
      <c r="N71" s="461">
        <v>14326</v>
      </c>
      <c r="O71" s="461">
        <v>61543</v>
      </c>
      <c r="P71" s="461">
        <v>39009</v>
      </c>
      <c r="Q71" s="461">
        <v>1058</v>
      </c>
      <c r="R71" s="461">
        <v>169639</v>
      </c>
      <c r="S71" s="461">
        <v>0</v>
      </c>
      <c r="T71" s="463">
        <f t="shared" ref="T71" si="483">T34+T38+T42+T46+T50+T54+T58+T63+T67</f>
        <v>9860</v>
      </c>
    </row>
    <row r="72" spans="1:20" ht="18" customHeight="1" thickBot="1" x14ac:dyDescent="0.25">
      <c r="A72" s="502" t="s">
        <v>141</v>
      </c>
      <c r="B72" s="494" t="s">
        <v>116</v>
      </c>
      <c r="C72" s="241">
        <f t="shared" ref="C72:T72" si="484">IF(C$4=0,0,(C71/C$4))</f>
        <v>3206.6321497740478</v>
      </c>
      <c r="D72" s="444">
        <f t="shared" si="484"/>
        <v>3283.442234571512</v>
      </c>
      <c r="E72" s="259">
        <f t="shared" si="484"/>
        <v>3336.3937509963334</v>
      </c>
      <c r="F72" s="240">
        <f t="shared" si="484"/>
        <v>2695.5398230088495</v>
      </c>
      <c r="G72" s="241">
        <f t="shared" si="484"/>
        <v>2627.5501653803749</v>
      </c>
      <c r="H72" s="242">
        <f t="shared" si="484"/>
        <v>2393.4644549763034</v>
      </c>
      <c r="I72" s="243">
        <f t="shared" si="484"/>
        <v>2139.6</v>
      </c>
      <c r="J72" s="240">
        <f t="shared" si="484"/>
        <v>1769.3636363636363</v>
      </c>
      <c r="K72" s="240">
        <f t="shared" si="484"/>
        <v>2502.5749999999998</v>
      </c>
      <c r="L72" s="240">
        <f t="shared" si="484"/>
        <v>3251.9285714285716</v>
      </c>
      <c r="M72" s="240">
        <f t="shared" si="484"/>
        <v>1791.5</v>
      </c>
      <c r="N72" s="240">
        <f t="shared" si="484"/>
        <v>3581.5</v>
      </c>
      <c r="O72" s="240">
        <f t="shared" si="484"/>
        <v>2797.409090909091</v>
      </c>
      <c r="P72" s="240">
        <f t="shared" si="484"/>
        <v>2600.6</v>
      </c>
      <c r="Q72" s="240">
        <f t="shared" si="484"/>
        <v>1058</v>
      </c>
      <c r="R72" s="240">
        <f t="shared" si="484"/>
        <v>2203.1038961038962</v>
      </c>
      <c r="S72" s="240">
        <f t="shared" si="484"/>
        <v>0</v>
      </c>
      <c r="T72" s="484">
        <f t="shared" si="484"/>
        <v>3286.6666666666665</v>
      </c>
    </row>
  </sheetData>
  <mergeCells count="22">
    <mergeCell ref="A32:A33"/>
    <mergeCell ref="A36:A37"/>
    <mergeCell ref="A40:A41"/>
    <mergeCell ref="A44:A45"/>
    <mergeCell ref="A31:T31"/>
    <mergeCell ref="A1:T2"/>
    <mergeCell ref="A3:B3"/>
    <mergeCell ref="A6:T6"/>
    <mergeCell ref="A4:A5"/>
    <mergeCell ref="A7:A8"/>
    <mergeCell ref="A11:A12"/>
    <mergeCell ref="A15:A16"/>
    <mergeCell ref="A19:A20"/>
    <mergeCell ref="A23:A24"/>
    <mergeCell ref="A27:A28"/>
    <mergeCell ref="A69:A70"/>
    <mergeCell ref="A48:A49"/>
    <mergeCell ref="A52:A53"/>
    <mergeCell ref="A56:A57"/>
    <mergeCell ref="A61:A62"/>
    <mergeCell ref="A65:A66"/>
    <mergeCell ref="A60:T60"/>
  </mergeCells>
  <pageMargins left="0.7" right="0.7" top="0.75" bottom="0.75" header="0.3" footer="0.3"/>
  <pageSetup scale="55" orientation="landscape" r:id="rId1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2"/>
  <sheetViews>
    <sheetView zoomScaleNormal="100" zoomScaleSheetLayoutView="100" workbookViewId="0">
      <selection sqref="A1:S2"/>
    </sheetView>
  </sheetViews>
  <sheetFormatPr defaultColWidth="8.85546875" defaultRowHeight="12.75" x14ac:dyDescent="0.2"/>
  <cols>
    <col min="1" max="1" width="20.42578125" style="3" customWidth="1"/>
    <col min="2" max="2" width="4" style="16" customWidth="1"/>
    <col min="3" max="3" width="7.42578125" style="3" customWidth="1"/>
    <col min="4" max="4" width="9.140625" style="3" customWidth="1"/>
    <col min="5" max="5" width="9.42578125" style="3" customWidth="1"/>
    <col min="6" max="7" width="9.7109375" style="3" customWidth="1"/>
    <col min="8" max="8" width="13.85546875" style="3" customWidth="1"/>
    <col min="9" max="9" width="10.28515625" style="3" customWidth="1"/>
    <col min="10" max="10" width="11.7109375" style="3" customWidth="1"/>
    <col min="11" max="11" width="9.7109375" style="3" customWidth="1"/>
    <col min="12" max="12" width="10" style="3" customWidth="1"/>
    <col min="13" max="13" width="11.7109375" style="3" customWidth="1"/>
    <col min="14" max="14" width="9.7109375" style="3" customWidth="1"/>
    <col min="15" max="15" width="10" style="3" customWidth="1"/>
    <col min="16" max="16" width="10.140625" style="3" customWidth="1"/>
    <col min="17" max="17" width="10" style="3" customWidth="1"/>
    <col min="18" max="18" width="10.7109375" style="3" customWidth="1"/>
    <col min="19" max="19" width="12.42578125" style="3" customWidth="1"/>
  </cols>
  <sheetData>
    <row r="1" spans="1:19" ht="18" customHeight="1" thickTop="1" x14ac:dyDescent="0.2">
      <c r="A1" s="516" t="s">
        <v>187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519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1"/>
    </row>
    <row r="3" spans="1:19" s="68" customFormat="1" ht="74.25" customHeight="1" thickBot="1" x14ac:dyDescent="0.25">
      <c r="A3" s="522" t="s">
        <v>42</v>
      </c>
      <c r="B3" s="523"/>
      <c r="C3" s="273" t="s">
        <v>1</v>
      </c>
      <c r="D3" s="285" t="s">
        <v>2</v>
      </c>
      <c r="E3" s="211" t="s">
        <v>3</v>
      </c>
      <c r="F3" s="216" t="s">
        <v>4</v>
      </c>
      <c r="G3" s="18" t="s">
        <v>5</v>
      </c>
      <c r="H3" s="210" t="s">
        <v>6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11" t="s">
        <v>16</v>
      </c>
      <c r="S3" s="212" t="s">
        <v>17</v>
      </c>
    </row>
    <row r="4" spans="1:19" s="1" customFormat="1" ht="23.25" customHeight="1" thickTop="1" thickBot="1" x14ac:dyDescent="0.25">
      <c r="A4" s="329" t="s">
        <v>23</v>
      </c>
      <c r="B4" s="305" t="s">
        <v>21</v>
      </c>
      <c r="C4" s="301"/>
      <c r="D4" s="302"/>
      <c r="E4" s="302"/>
      <c r="F4" s="303">
        <v>0.12</v>
      </c>
      <c r="G4" s="304">
        <v>0.02</v>
      </c>
      <c r="H4" s="565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7"/>
    </row>
    <row r="5" spans="1:19" ht="18" customHeight="1" thickTop="1" thickBot="1" x14ac:dyDescent="0.25">
      <c r="A5" s="290" t="s">
        <v>43</v>
      </c>
      <c r="B5" s="291"/>
      <c r="C5" s="286"/>
      <c r="D5" s="287"/>
      <c r="E5" s="287"/>
      <c r="F5" s="287"/>
      <c r="G5" s="288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9"/>
    </row>
    <row r="6" spans="1:19" ht="18" customHeight="1" thickBot="1" x14ac:dyDescent="0.25">
      <c r="A6" s="564" t="s">
        <v>113</v>
      </c>
      <c r="B6" s="292" t="s">
        <v>20</v>
      </c>
      <c r="C6" s="295">
        <v>150</v>
      </c>
      <c r="D6" s="295">
        <v>135</v>
      </c>
      <c r="E6" s="295">
        <v>4</v>
      </c>
      <c r="F6" s="368">
        <v>11</v>
      </c>
      <c r="G6" s="369">
        <v>1</v>
      </c>
      <c r="H6" s="370"/>
      <c r="I6" s="295"/>
      <c r="J6" s="295"/>
      <c r="K6" s="295"/>
      <c r="L6" s="295"/>
      <c r="M6" s="295"/>
      <c r="N6" s="295">
        <v>1</v>
      </c>
      <c r="O6" s="295"/>
      <c r="P6" s="295"/>
      <c r="Q6" s="295"/>
      <c r="R6" s="295"/>
      <c r="S6" s="371"/>
    </row>
    <row r="7" spans="1:19" ht="18" customHeight="1" thickBot="1" x14ac:dyDescent="0.25">
      <c r="A7" s="564"/>
      <c r="B7" s="293" t="s">
        <v>21</v>
      </c>
      <c r="C7" s="124">
        <v>100</v>
      </c>
      <c r="D7" s="125">
        <f t="shared" ref="D7:S7" si="0">IF($C6=0,0%,(D6/$C6*100))</f>
        <v>90</v>
      </c>
      <c r="E7" s="125">
        <f t="shared" si="0"/>
        <v>2.666666666666667</v>
      </c>
      <c r="F7" s="126">
        <f t="shared" si="0"/>
        <v>7.333333333333333</v>
      </c>
      <c r="G7" s="128">
        <f t="shared" si="0"/>
        <v>0.66666666666666674</v>
      </c>
      <c r="H7" s="133">
        <f t="shared" si="0"/>
        <v>0</v>
      </c>
      <c r="I7" s="107">
        <f t="shared" si="0"/>
        <v>0</v>
      </c>
      <c r="J7" s="107">
        <f t="shared" si="0"/>
        <v>0</v>
      </c>
      <c r="K7" s="107">
        <f t="shared" si="0"/>
        <v>0</v>
      </c>
      <c r="L7" s="107">
        <f t="shared" si="0"/>
        <v>0</v>
      </c>
      <c r="M7" s="107">
        <f t="shared" si="0"/>
        <v>0</v>
      </c>
      <c r="N7" s="107">
        <f t="shared" si="0"/>
        <v>0.66666666666666674</v>
      </c>
      <c r="O7" s="107">
        <f t="shared" si="0"/>
        <v>0</v>
      </c>
      <c r="P7" s="107">
        <f t="shared" si="0"/>
        <v>0</v>
      </c>
      <c r="Q7" s="107">
        <f t="shared" si="0"/>
        <v>0</v>
      </c>
      <c r="R7" s="107">
        <f t="shared" si="0"/>
        <v>0</v>
      </c>
      <c r="S7" s="108">
        <f t="shared" si="0"/>
        <v>0</v>
      </c>
    </row>
    <row r="8" spans="1:19" ht="18" customHeight="1" thickBot="1" x14ac:dyDescent="0.25">
      <c r="A8" s="564" t="s">
        <v>115</v>
      </c>
      <c r="B8" s="292" t="s">
        <v>20</v>
      </c>
      <c r="C8" s="295">
        <v>1000</v>
      </c>
      <c r="D8" s="295">
        <v>887</v>
      </c>
      <c r="E8" s="295">
        <v>45</v>
      </c>
      <c r="F8" s="368">
        <v>68</v>
      </c>
      <c r="G8" s="369">
        <v>18</v>
      </c>
      <c r="H8" s="370"/>
      <c r="I8" s="295">
        <v>2</v>
      </c>
      <c r="J8" s="295">
        <v>6</v>
      </c>
      <c r="K8" s="295">
        <v>3</v>
      </c>
      <c r="L8" s="295"/>
      <c r="M8" s="295"/>
      <c r="N8" s="295">
        <v>1</v>
      </c>
      <c r="O8" s="295">
        <v>1</v>
      </c>
      <c r="P8" s="295"/>
      <c r="Q8" s="295">
        <v>4</v>
      </c>
      <c r="R8" s="295"/>
      <c r="S8" s="371">
        <v>1</v>
      </c>
    </row>
    <row r="9" spans="1:19" ht="18" customHeight="1" thickBot="1" x14ac:dyDescent="0.25">
      <c r="A9" s="564"/>
      <c r="B9" s="293" t="s">
        <v>21</v>
      </c>
      <c r="C9" s="124">
        <v>100</v>
      </c>
      <c r="D9" s="125">
        <f t="shared" ref="D9:S23" si="1">IF($C8=0,0%,(D8/$C8*100))</f>
        <v>88.7</v>
      </c>
      <c r="E9" s="125">
        <f t="shared" si="1"/>
        <v>4.5</v>
      </c>
      <c r="F9" s="126">
        <f t="shared" si="1"/>
        <v>6.8000000000000007</v>
      </c>
      <c r="G9" s="128">
        <f t="shared" si="1"/>
        <v>1.7999999999999998</v>
      </c>
      <c r="H9" s="133">
        <f t="shared" si="1"/>
        <v>0</v>
      </c>
      <c r="I9" s="107">
        <f t="shared" si="1"/>
        <v>0.2</v>
      </c>
      <c r="J9" s="107">
        <f t="shared" si="1"/>
        <v>0.6</v>
      </c>
      <c r="K9" s="107">
        <f t="shared" si="1"/>
        <v>0.3</v>
      </c>
      <c r="L9" s="107">
        <f t="shared" si="1"/>
        <v>0</v>
      </c>
      <c r="M9" s="107">
        <f t="shared" si="1"/>
        <v>0</v>
      </c>
      <c r="N9" s="107">
        <f t="shared" si="1"/>
        <v>0.1</v>
      </c>
      <c r="O9" s="107">
        <f t="shared" si="1"/>
        <v>0.1</v>
      </c>
      <c r="P9" s="107">
        <f t="shared" si="1"/>
        <v>0</v>
      </c>
      <c r="Q9" s="107">
        <f t="shared" si="1"/>
        <v>0.4</v>
      </c>
      <c r="R9" s="107">
        <f t="shared" si="1"/>
        <v>0</v>
      </c>
      <c r="S9" s="108">
        <f t="shared" si="1"/>
        <v>0.1</v>
      </c>
    </row>
    <row r="10" spans="1:19" ht="18" customHeight="1" thickBot="1" x14ac:dyDescent="0.25">
      <c r="A10" s="564" t="s">
        <v>114</v>
      </c>
      <c r="B10" s="292" t="s">
        <v>20</v>
      </c>
      <c r="C10" s="295">
        <v>360</v>
      </c>
      <c r="D10" s="295">
        <v>317</v>
      </c>
      <c r="E10" s="295">
        <v>16</v>
      </c>
      <c r="F10" s="368">
        <v>27</v>
      </c>
      <c r="G10" s="369">
        <v>4</v>
      </c>
      <c r="H10" s="370"/>
      <c r="I10" s="295"/>
      <c r="J10" s="295">
        <v>1</v>
      </c>
      <c r="K10" s="295"/>
      <c r="L10" s="295">
        <v>1</v>
      </c>
      <c r="M10" s="295"/>
      <c r="N10" s="295"/>
      <c r="O10" s="295"/>
      <c r="P10" s="295"/>
      <c r="Q10" s="295">
        <v>2</v>
      </c>
      <c r="R10" s="295"/>
      <c r="S10" s="371"/>
    </row>
    <row r="11" spans="1:19" ht="18" customHeight="1" thickBot="1" x14ac:dyDescent="0.25">
      <c r="A11" s="564"/>
      <c r="B11" s="293" t="s">
        <v>21</v>
      </c>
      <c r="C11" s="124">
        <v>100</v>
      </c>
      <c r="D11" s="125">
        <f t="shared" si="1"/>
        <v>88.055555555555557</v>
      </c>
      <c r="E11" s="125">
        <f t="shared" si="1"/>
        <v>4.4444444444444446</v>
      </c>
      <c r="F11" s="126">
        <f t="shared" si="1"/>
        <v>7.5</v>
      </c>
      <c r="G11" s="128">
        <f t="shared" si="1"/>
        <v>1.1111111111111112</v>
      </c>
      <c r="H11" s="133">
        <f t="shared" si="1"/>
        <v>0</v>
      </c>
      <c r="I11" s="107">
        <f t="shared" si="1"/>
        <v>0</v>
      </c>
      <c r="J11" s="107">
        <f t="shared" si="1"/>
        <v>0.27777777777777779</v>
      </c>
      <c r="K11" s="107">
        <f t="shared" si="1"/>
        <v>0</v>
      </c>
      <c r="L11" s="107">
        <f t="shared" si="1"/>
        <v>0.27777777777777779</v>
      </c>
      <c r="M11" s="107">
        <f t="shared" si="1"/>
        <v>0</v>
      </c>
      <c r="N11" s="107">
        <f t="shared" si="1"/>
        <v>0</v>
      </c>
      <c r="O11" s="107">
        <f t="shared" si="1"/>
        <v>0</v>
      </c>
      <c r="P11" s="107">
        <f t="shared" si="1"/>
        <v>0</v>
      </c>
      <c r="Q11" s="107">
        <f t="shared" si="1"/>
        <v>0.55555555555555558</v>
      </c>
      <c r="R11" s="107">
        <f t="shared" si="1"/>
        <v>0</v>
      </c>
      <c r="S11" s="108">
        <f t="shared" si="1"/>
        <v>0</v>
      </c>
    </row>
    <row r="12" spans="1:19" ht="18" customHeight="1" thickBot="1" x14ac:dyDescent="0.25">
      <c r="A12" s="564" t="s">
        <v>44</v>
      </c>
      <c r="B12" s="292" t="s">
        <v>20</v>
      </c>
      <c r="C12" s="295">
        <f>(C6+C8+C10)</f>
        <v>1510</v>
      </c>
      <c r="D12" s="295">
        <f t="shared" ref="D12:S12" si="2">(D6+D8+D10)</f>
        <v>1339</v>
      </c>
      <c r="E12" s="295">
        <f t="shared" si="2"/>
        <v>65</v>
      </c>
      <c r="F12" s="368">
        <f t="shared" si="2"/>
        <v>106</v>
      </c>
      <c r="G12" s="369">
        <f t="shared" si="2"/>
        <v>23</v>
      </c>
      <c r="H12" s="370">
        <f t="shared" si="2"/>
        <v>0</v>
      </c>
      <c r="I12" s="295">
        <f t="shared" si="2"/>
        <v>2</v>
      </c>
      <c r="J12" s="295">
        <f t="shared" si="2"/>
        <v>7</v>
      </c>
      <c r="K12" s="295">
        <f t="shared" si="2"/>
        <v>3</v>
      </c>
      <c r="L12" s="295">
        <f t="shared" si="2"/>
        <v>1</v>
      </c>
      <c r="M12" s="295">
        <f t="shared" si="2"/>
        <v>0</v>
      </c>
      <c r="N12" s="295">
        <f t="shared" si="2"/>
        <v>2</v>
      </c>
      <c r="O12" s="295">
        <f t="shared" si="2"/>
        <v>1</v>
      </c>
      <c r="P12" s="295">
        <f t="shared" si="2"/>
        <v>0</v>
      </c>
      <c r="Q12" s="295">
        <f t="shared" si="2"/>
        <v>6</v>
      </c>
      <c r="R12" s="295">
        <f t="shared" si="2"/>
        <v>0</v>
      </c>
      <c r="S12" s="371">
        <f t="shared" si="2"/>
        <v>1</v>
      </c>
    </row>
    <row r="13" spans="1:19" ht="18" customHeight="1" thickBot="1" x14ac:dyDescent="0.25">
      <c r="A13" s="564"/>
      <c r="B13" s="293" t="s">
        <v>21</v>
      </c>
      <c r="C13" s="124">
        <v>100</v>
      </c>
      <c r="D13" s="125">
        <f t="shared" si="1"/>
        <v>88.675496688741717</v>
      </c>
      <c r="E13" s="125">
        <f t="shared" si="1"/>
        <v>4.3046357615894042</v>
      </c>
      <c r="F13" s="126">
        <f t="shared" si="1"/>
        <v>7.0198675496688745</v>
      </c>
      <c r="G13" s="128">
        <f t="shared" si="1"/>
        <v>1.5231788079470199</v>
      </c>
      <c r="H13" s="133">
        <f t="shared" si="1"/>
        <v>0</v>
      </c>
      <c r="I13" s="107">
        <f t="shared" si="1"/>
        <v>0.13245033112582782</v>
      </c>
      <c r="J13" s="107">
        <f t="shared" si="1"/>
        <v>0.46357615894039739</v>
      </c>
      <c r="K13" s="107">
        <f t="shared" si="1"/>
        <v>0.19867549668874171</v>
      </c>
      <c r="L13" s="107">
        <f t="shared" si="1"/>
        <v>6.6225165562913912E-2</v>
      </c>
      <c r="M13" s="107">
        <f t="shared" si="1"/>
        <v>0</v>
      </c>
      <c r="N13" s="107">
        <f t="shared" si="1"/>
        <v>0.13245033112582782</v>
      </c>
      <c r="O13" s="107">
        <f t="shared" si="1"/>
        <v>6.6225165562913912E-2</v>
      </c>
      <c r="P13" s="107">
        <f t="shared" si="1"/>
        <v>0</v>
      </c>
      <c r="Q13" s="107">
        <f t="shared" si="1"/>
        <v>0.39735099337748342</v>
      </c>
      <c r="R13" s="107">
        <f t="shared" si="1"/>
        <v>0</v>
      </c>
      <c r="S13" s="108">
        <f t="shared" si="1"/>
        <v>6.6225165562913912E-2</v>
      </c>
    </row>
    <row r="14" spans="1:19" ht="18" customHeight="1" thickBot="1" x14ac:dyDescent="0.25">
      <c r="A14" s="561" t="s">
        <v>104</v>
      </c>
      <c r="B14" s="292" t="s">
        <v>20</v>
      </c>
      <c r="C14" s="295">
        <v>4723</v>
      </c>
      <c r="D14" s="295">
        <v>3675</v>
      </c>
      <c r="E14" s="295">
        <v>477</v>
      </c>
      <c r="F14" s="368">
        <v>571</v>
      </c>
      <c r="G14" s="369">
        <v>134</v>
      </c>
      <c r="H14" s="370">
        <v>2</v>
      </c>
      <c r="I14" s="295">
        <v>16</v>
      </c>
      <c r="J14" s="295">
        <v>26</v>
      </c>
      <c r="K14" s="295">
        <v>10</v>
      </c>
      <c r="L14" s="295">
        <v>6</v>
      </c>
      <c r="M14" s="295">
        <v>4</v>
      </c>
      <c r="N14" s="295">
        <v>12</v>
      </c>
      <c r="O14" s="295">
        <v>8</v>
      </c>
      <c r="P14" s="295"/>
      <c r="Q14" s="295">
        <v>50</v>
      </c>
      <c r="R14" s="295"/>
      <c r="S14" s="371"/>
    </row>
    <row r="15" spans="1:19" ht="18" customHeight="1" thickBot="1" x14ac:dyDescent="0.25">
      <c r="A15" s="561"/>
      <c r="B15" s="293" t="s">
        <v>21</v>
      </c>
      <c r="C15" s="124">
        <v>100</v>
      </c>
      <c r="D15" s="125">
        <f t="shared" si="1"/>
        <v>77.810713529536315</v>
      </c>
      <c r="E15" s="125">
        <f t="shared" si="1"/>
        <v>10.099513021384714</v>
      </c>
      <c r="F15" s="126">
        <f t="shared" si="1"/>
        <v>12.089773449078974</v>
      </c>
      <c r="G15" s="128">
        <f t="shared" si="1"/>
        <v>2.8371797586279905</v>
      </c>
      <c r="H15" s="133">
        <f t="shared" si="1"/>
        <v>4.2345966546686431E-2</v>
      </c>
      <c r="I15" s="107">
        <f t="shared" si="1"/>
        <v>0.33876773237349145</v>
      </c>
      <c r="J15" s="107">
        <f t="shared" si="1"/>
        <v>0.55049756510692349</v>
      </c>
      <c r="K15" s="107">
        <f t="shared" si="1"/>
        <v>0.21172983273343213</v>
      </c>
      <c r="L15" s="107">
        <f t="shared" si="1"/>
        <v>0.12703789964005929</v>
      </c>
      <c r="M15" s="107">
        <f t="shared" si="1"/>
        <v>8.4691933093372862E-2</v>
      </c>
      <c r="N15" s="107">
        <f t="shared" si="1"/>
        <v>0.25407579928011859</v>
      </c>
      <c r="O15" s="107">
        <f t="shared" si="1"/>
        <v>0.16938386618674572</v>
      </c>
      <c r="P15" s="107">
        <f t="shared" si="1"/>
        <v>0</v>
      </c>
      <c r="Q15" s="107">
        <f t="shared" si="1"/>
        <v>1.0586491636671607</v>
      </c>
      <c r="R15" s="107">
        <f t="shared" si="1"/>
        <v>0</v>
      </c>
      <c r="S15" s="108">
        <f t="shared" si="1"/>
        <v>0</v>
      </c>
    </row>
    <row r="16" spans="1:19" ht="18" customHeight="1" thickBot="1" x14ac:dyDescent="0.25">
      <c r="A16" s="561" t="s">
        <v>105</v>
      </c>
      <c r="B16" s="292" t="s">
        <v>20</v>
      </c>
      <c r="C16" s="295">
        <v>429</v>
      </c>
      <c r="D16" s="295">
        <v>324</v>
      </c>
      <c r="E16" s="295">
        <v>70</v>
      </c>
      <c r="F16" s="368">
        <v>35</v>
      </c>
      <c r="G16" s="369">
        <v>6</v>
      </c>
      <c r="H16" s="370"/>
      <c r="I16" s="295">
        <v>1</v>
      </c>
      <c r="J16" s="295"/>
      <c r="K16" s="295"/>
      <c r="L16" s="295"/>
      <c r="M16" s="295"/>
      <c r="N16" s="295"/>
      <c r="O16" s="295"/>
      <c r="P16" s="295"/>
      <c r="Q16" s="295">
        <v>4</v>
      </c>
      <c r="R16" s="295"/>
      <c r="S16" s="371">
        <v>1</v>
      </c>
    </row>
    <row r="17" spans="1:19" ht="18" customHeight="1" thickBot="1" x14ac:dyDescent="0.25">
      <c r="A17" s="561"/>
      <c r="B17" s="293" t="s">
        <v>21</v>
      </c>
      <c r="C17" s="124">
        <v>100</v>
      </c>
      <c r="D17" s="125">
        <f t="shared" si="1"/>
        <v>75.52447552447552</v>
      </c>
      <c r="E17" s="125">
        <f t="shared" si="1"/>
        <v>16.317016317016318</v>
      </c>
      <c r="F17" s="126">
        <f t="shared" si="1"/>
        <v>8.1585081585081589</v>
      </c>
      <c r="G17" s="128">
        <f t="shared" si="1"/>
        <v>1.3986013986013985</v>
      </c>
      <c r="H17" s="133">
        <f t="shared" si="1"/>
        <v>0</v>
      </c>
      <c r="I17" s="107">
        <f t="shared" si="1"/>
        <v>0.23310023310023309</v>
      </c>
      <c r="J17" s="107">
        <f t="shared" si="1"/>
        <v>0</v>
      </c>
      <c r="K17" s="107">
        <f t="shared" si="1"/>
        <v>0</v>
      </c>
      <c r="L17" s="107">
        <f t="shared" si="1"/>
        <v>0</v>
      </c>
      <c r="M17" s="107">
        <f t="shared" si="1"/>
        <v>0</v>
      </c>
      <c r="N17" s="107">
        <f t="shared" si="1"/>
        <v>0</v>
      </c>
      <c r="O17" s="107">
        <f t="shared" si="1"/>
        <v>0</v>
      </c>
      <c r="P17" s="107">
        <f t="shared" si="1"/>
        <v>0</v>
      </c>
      <c r="Q17" s="107">
        <f t="shared" si="1"/>
        <v>0.93240093240093236</v>
      </c>
      <c r="R17" s="107">
        <f t="shared" si="1"/>
        <v>0</v>
      </c>
      <c r="S17" s="108">
        <f t="shared" si="1"/>
        <v>0.23310023310023309</v>
      </c>
    </row>
    <row r="18" spans="1:19" ht="18" customHeight="1" thickBot="1" x14ac:dyDescent="0.25">
      <c r="A18" s="563" t="s">
        <v>106</v>
      </c>
      <c r="B18" s="292" t="s">
        <v>20</v>
      </c>
      <c r="C18" s="295">
        <v>72</v>
      </c>
      <c r="D18" s="295">
        <v>56</v>
      </c>
      <c r="E18" s="295">
        <v>10</v>
      </c>
      <c r="F18" s="368">
        <v>6</v>
      </c>
      <c r="G18" s="369">
        <v>2</v>
      </c>
      <c r="H18" s="370"/>
      <c r="I18" s="295"/>
      <c r="J18" s="295"/>
      <c r="K18" s="295"/>
      <c r="L18" s="295"/>
      <c r="M18" s="295"/>
      <c r="N18" s="295"/>
      <c r="O18" s="295">
        <v>1</v>
      </c>
      <c r="P18" s="295"/>
      <c r="Q18" s="295">
        <v>1</v>
      </c>
      <c r="R18" s="295"/>
      <c r="S18" s="371"/>
    </row>
    <row r="19" spans="1:19" ht="18" customHeight="1" thickBot="1" x14ac:dyDescent="0.25">
      <c r="A19" s="563"/>
      <c r="B19" s="293" t="s">
        <v>21</v>
      </c>
      <c r="C19" s="124">
        <v>100</v>
      </c>
      <c r="D19" s="125">
        <f t="shared" si="1"/>
        <v>77.777777777777786</v>
      </c>
      <c r="E19" s="125">
        <f t="shared" si="1"/>
        <v>13.888888888888889</v>
      </c>
      <c r="F19" s="126">
        <f t="shared" si="1"/>
        <v>8.3333333333333321</v>
      </c>
      <c r="G19" s="128">
        <f t="shared" si="1"/>
        <v>2.7777777777777777</v>
      </c>
      <c r="H19" s="133">
        <f t="shared" si="1"/>
        <v>0</v>
      </c>
      <c r="I19" s="107">
        <f t="shared" si="1"/>
        <v>0</v>
      </c>
      <c r="J19" s="107">
        <f t="shared" si="1"/>
        <v>0</v>
      </c>
      <c r="K19" s="107">
        <f t="shared" si="1"/>
        <v>0</v>
      </c>
      <c r="L19" s="107">
        <f t="shared" si="1"/>
        <v>0</v>
      </c>
      <c r="M19" s="107">
        <f t="shared" si="1"/>
        <v>0</v>
      </c>
      <c r="N19" s="107">
        <f t="shared" si="1"/>
        <v>0</v>
      </c>
      <c r="O19" s="107">
        <f t="shared" si="1"/>
        <v>1.3888888888888888</v>
      </c>
      <c r="P19" s="107">
        <f t="shared" si="1"/>
        <v>0</v>
      </c>
      <c r="Q19" s="107">
        <f t="shared" si="1"/>
        <v>1.3888888888888888</v>
      </c>
      <c r="R19" s="107">
        <f t="shared" si="1"/>
        <v>0</v>
      </c>
      <c r="S19" s="108">
        <f t="shared" si="1"/>
        <v>0</v>
      </c>
    </row>
    <row r="20" spans="1:19" ht="18" customHeight="1" thickBot="1" x14ac:dyDescent="0.25">
      <c r="A20" s="561" t="s">
        <v>107</v>
      </c>
      <c r="B20" s="292" t="s">
        <v>31</v>
      </c>
      <c r="C20" s="295">
        <v>432</v>
      </c>
      <c r="D20" s="295">
        <v>222</v>
      </c>
      <c r="E20" s="295">
        <v>85</v>
      </c>
      <c r="F20" s="368">
        <v>125</v>
      </c>
      <c r="G20" s="369">
        <v>37</v>
      </c>
      <c r="H20" s="370">
        <v>3</v>
      </c>
      <c r="I20" s="295">
        <v>5</v>
      </c>
      <c r="J20" s="295">
        <v>5</v>
      </c>
      <c r="K20" s="295">
        <v>1</v>
      </c>
      <c r="L20" s="295"/>
      <c r="M20" s="295">
        <v>1</v>
      </c>
      <c r="N20" s="295">
        <v>4</v>
      </c>
      <c r="O20" s="295">
        <v>2</v>
      </c>
      <c r="P20" s="295">
        <v>1</v>
      </c>
      <c r="Q20" s="295">
        <v>15</v>
      </c>
      <c r="R20" s="295"/>
      <c r="S20" s="371"/>
    </row>
    <row r="21" spans="1:19" ht="18" customHeight="1" thickBot="1" x14ac:dyDescent="0.25">
      <c r="A21" s="561"/>
      <c r="B21" s="9" t="s">
        <v>21</v>
      </c>
      <c r="C21" s="124">
        <v>100</v>
      </c>
      <c r="D21" s="125">
        <f t="shared" si="1"/>
        <v>51.388888888888886</v>
      </c>
      <c r="E21" s="125">
        <f t="shared" si="1"/>
        <v>19.675925925925927</v>
      </c>
      <c r="F21" s="126">
        <f t="shared" si="1"/>
        <v>28.935185185185187</v>
      </c>
      <c r="G21" s="128">
        <f t="shared" si="1"/>
        <v>8.5648148148148149</v>
      </c>
      <c r="H21" s="133">
        <f t="shared" si="1"/>
        <v>0.69444444444444442</v>
      </c>
      <c r="I21" s="107">
        <f t="shared" si="1"/>
        <v>1.1574074074074074</v>
      </c>
      <c r="J21" s="107">
        <f t="shared" si="1"/>
        <v>1.1574074074074074</v>
      </c>
      <c r="K21" s="107">
        <f t="shared" si="1"/>
        <v>0.23148148148148145</v>
      </c>
      <c r="L21" s="107">
        <f t="shared" si="1"/>
        <v>0</v>
      </c>
      <c r="M21" s="107">
        <f t="shared" si="1"/>
        <v>0.23148148148148145</v>
      </c>
      <c r="N21" s="107">
        <f t="shared" si="1"/>
        <v>0.92592592592592582</v>
      </c>
      <c r="O21" s="107">
        <f t="shared" si="1"/>
        <v>0.46296296296296291</v>
      </c>
      <c r="P21" s="107">
        <f t="shared" si="1"/>
        <v>0.23148148148148145</v>
      </c>
      <c r="Q21" s="107">
        <f t="shared" si="1"/>
        <v>3.4722222222222223</v>
      </c>
      <c r="R21" s="107">
        <f t="shared" si="1"/>
        <v>0</v>
      </c>
      <c r="S21" s="108">
        <f t="shared" si="1"/>
        <v>0</v>
      </c>
    </row>
    <row r="22" spans="1:19" ht="18" customHeight="1" thickBot="1" x14ac:dyDescent="0.25">
      <c r="A22" s="563" t="s">
        <v>108</v>
      </c>
      <c r="B22" s="292" t="s">
        <v>20</v>
      </c>
      <c r="C22" s="295">
        <v>321</v>
      </c>
      <c r="D22" s="295">
        <v>223</v>
      </c>
      <c r="E22" s="295">
        <v>58</v>
      </c>
      <c r="F22" s="368">
        <v>40</v>
      </c>
      <c r="G22" s="369">
        <v>5</v>
      </c>
      <c r="H22" s="370"/>
      <c r="I22" s="295">
        <v>2</v>
      </c>
      <c r="J22" s="295"/>
      <c r="K22" s="295"/>
      <c r="L22" s="295"/>
      <c r="M22" s="295"/>
      <c r="N22" s="295"/>
      <c r="O22" s="295"/>
      <c r="P22" s="295"/>
      <c r="Q22" s="295">
        <v>2</v>
      </c>
      <c r="R22" s="295"/>
      <c r="S22" s="371">
        <v>1</v>
      </c>
    </row>
    <row r="23" spans="1:19" ht="18" customHeight="1" thickBot="1" x14ac:dyDescent="0.25">
      <c r="A23" s="563"/>
      <c r="B23" s="293" t="s">
        <v>21</v>
      </c>
      <c r="C23" s="124">
        <v>100</v>
      </c>
      <c r="D23" s="125">
        <f t="shared" si="1"/>
        <v>69.470404984423666</v>
      </c>
      <c r="E23" s="125">
        <f t="shared" si="1"/>
        <v>18.068535825545169</v>
      </c>
      <c r="F23" s="126">
        <f t="shared" si="1"/>
        <v>12.461059190031152</v>
      </c>
      <c r="G23" s="128">
        <f t="shared" si="1"/>
        <v>1.557632398753894</v>
      </c>
      <c r="H23" s="133">
        <f t="shared" si="1"/>
        <v>0</v>
      </c>
      <c r="I23" s="107">
        <f t="shared" si="1"/>
        <v>0.62305295950155759</v>
      </c>
      <c r="J23" s="107">
        <f t="shared" si="1"/>
        <v>0</v>
      </c>
      <c r="K23" s="107">
        <f t="shared" si="1"/>
        <v>0</v>
      </c>
      <c r="L23" s="107">
        <f t="shared" si="1"/>
        <v>0</v>
      </c>
      <c r="M23" s="107">
        <f t="shared" si="1"/>
        <v>0</v>
      </c>
      <c r="N23" s="107">
        <f t="shared" si="1"/>
        <v>0</v>
      </c>
      <c r="O23" s="107">
        <f t="shared" si="1"/>
        <v>0</v>
      </c>
      <c r="P23" s="107">
        <f t="shared" si="1"/>
        <v>0</v>
      </c>
      <c r="Q23" s="107">
        <f t="shared" si="1"/>
        <v>0.62305295950155759</v>
      </c>
      <c r="R23" s="107">
        <f t="shared" si="1"/>
        <v>0</v>
      </c>
      <c r="S23" s="108">
        <f t="shared" si="1"/>
        <v>0.3115264797507788</v>
      </c>
    </row>
    <row r="24" spans="1:19" ht="18" customHeight="1" thickBot="1" x14ac:dyDescent="0.25">
      <c r="A24" s="563" t="s">
        <v>109</v>
      </c>
      <c r="B24" s="292" t="s">
        <v>20</v>
      </c>
      <c r="C24" s="295">
        <v>183</v>
      </c>
      <c r="D24" s="295">
        <v>146</v>
      </c>
      <c r="E24" s="295">
        <v>21</v>
      </c>
      <c r="F24" s="368">
        <v>16</v>
      </c>
      <c r="G24" s="369">
        <v>3</v>
      </c>
      <c r="H24" s="370"/>
      <c r="I24" s="295"/>
      <c r="J24" s="295">
        <v>1</v>
      </c>
      <c r="K24" s="295"/>
      <c r="L24" s="295"/>
      <c r="M24" s="295"/>
      <c r="N24" s="295"/>
      <c r="O24" s="295"/>
      <c r="P24" s="295"/>
      <c r="Q24" s="295">
        <v>2</v>
      </c>
      <c r="R24" s="295"/>
      <c r="S24" s="371"/>
    </row>
    <row r="25" spans="1:19" ht="18" customHeight="1" thickBot="1" x14ac:dyDescent="0.25">
      <c r="A25" s="563"/>
      <c r="B25" s="293" t="s">
        <v>21</v>
      </c>
      <c r="C25" s="124">
        <v>100</v>
      </c>
      <c r="D25" s="125">
        <f t="shared" ref="D25:S31" si="3">IF($C24=0,0%,(D24/$C24*100))</f>
        <v>79.78142076502732</v>
      </c>
      <c r="E25" s="125">
        <f t="shared" si="3"/>
        <v>11.475409836065573</v>
      </c>
      <c r="F25" s="126">
        <f t="shared" si="3"/>
        <v>8.7431693989071047</v>
      </c>
      <c r="G25" s="128">
        <f t="shared" si="3"/>
        <v>1.639344262295082</v>
      </c>
      <c r="H25" s="133">
        <f t="shared" si="3"/>
        <v>0</v>
      </c>
      <c r="I25" s="107">
        <f t="shared" si="3"/>
        <v>0</v>
      </c>
      <c r="J25" s="107">
        <f t="shared" si="3"/>
        <v>0.54644808743169404</v>
      </c>
      <c r="K25" s="107">
        <f t="shared" si="3"/>
        <v>0</v>
      </c>
      <c r="L25" s="107">
        <f t="shared" si="3"/>
        <v>0</v>
      </c>
      <c r="M25" s="107">
        <f t="shared" si="3"/>
        <v>0</v>
      </c>
      <c r="N25" s="107">
        <f t="shared" si="3"/>
        <v>0</v>
      </c>
      <c r="O25" s="107">
        <f t="shared" si="3"/>
        <v>0</v>
      </c>
      <c r="P25" s="107">
        <f t="shared" si="3"/>
        <v>0</v>
      </c>
      <c r="Q25" s="107">
        <f t="shared" si="3"/>
        <v>1.0928961748633881</v>
      </c>
      <c r="R25" s="107">
        <f t="shared" si="3"/>
        <v>0</v>
      </c>
      <c r="S25" s="108">
        <f t="shared" si="3"/>
        <v>0</v>
      </c>
    </row>
    <row r="26" spans="1:19" ht="18" customHeight="1" thickBot="1" x14ac:dyDescent="0.25">
      <c r="A26" s="563" t="s">
        <v>110</v>
      </c>
      <c r="B26" s="292" t="s">
        <v>20</v>
      </c>
      <c r="C26" s="295">
        <v>9</v>
      </c>
      <c r="D26" s="295">
        <v>4</v>
      </c>
      <c r="E26" s="295">
        <v>3</v>
      </c>
      <c r="F26" s="368">
        <v>2</v>
      </c>
      <c r="G26" s="369">
        <v>1</v>
      </c>
      <c r="H26" s="370"/>
      <c r="I26" s="295"/>
      <c r="J26" s="295"/>
      <c r="K26" s="295"/>
      <c r="L26" s="295"/>
      <c r="M26" s="295"/>
      <c r="N26" s="295"/>
      <c r="O26" s="295"/>
      <c r="P26" s="295"/>
      <c r="Q26" s="295">
        <v>1</v>
      </c>
      <c r="R26" s="295"/>
      <c r="S26" s="371"/>
    </row>
    <row r="27" spans="1:19" ht="18" customHeight="1" thickBot="1" x14ac:dyDescent="0.25">
      <c r="A27" s="563"/>
      <c r="B27" s="293" t="s">
        <v>21</v>
      </c>
      <c r="C27" s="124">
        <v>100</v>
      </c>
      <c r="D27" s="125">
        <f t="shared" ref="D27:S27" si="4">IF($C26=0,0%,(D26/$C26*100))</f>
        <v>44.444444444444443</v>
      </c>
      <c r="E27" s="125">
        <f t="shared" si="4"/>
        <v>33.333333333333329</v>
      </c>
      <c r="F27" s="126">
        <f t="shared" si="4"/>
        <v>22.222222222222221</v>
      </c>
      <c r="G27" s="128">
        <f t="shared" si="4"/>
        <v>11.111111111111111</v>
      </c>
      <c r="H27" s="133">
        <f t="shared" si="4"/>
        <v>0</v>
      </c>
      <c r="I27" s="107">
        <f t="shared" si="4"/>
        <v>0</v>
      </c>
      <c r="J27" s="107">
        <f t="shared" si="4"/>
        <v>0</v>
      </c>
      <c r="K27" s="107">
        <f t="shared" si="4"/>
        <v>0</v>
      </c>
      <c r="L27" s="107">
        <f t="shared" si="4"/>
        <v>0</v>
      </c>
      <c r="M27" s="107">
        <f t="shared" si="4"/>
        <v>0</v>
      </c>
      <c r="N27" s="107">
        <f t="shared" si="4"/>
        <v>0</v>
      </c>
      <c r="O27" s="107">
        <f t="shared" si="4"/>
        <v>0</v>
      </c>
      <c r="P27" s="107">
        <f t="shared" si="4"/>
        <v>0</v>
      </c>
      <c r="Q27" s="107">
        <f t="shared" si="4"/>
        <v>11.111111111111111</v>
      </c>
      <c r="R27" s="107">
        <f t="shared" si="4"/>
        <v>0</v>
      </c>
      <c r="S27" s="108">
        <f t="shared" si="4"/>
        <v>0</v>
      </c>
    </row>
    <row r="28" spans="1:19" ht="18" customHeight="1" x14ac:dyDescent="0.2">
      <c r="A28" s="559" t="s">
        <v>111</v>
      </c>
      <c r="B28" s="292" t="s">
        <v>20</v>
      </c>
      <c r="C28" s="295">
        <v>395</v>
      </c>
      <c r="D28" s="295">
        <v>323</v>
      </c>
      <c r="E28" s="295">
        <v>44</v>
      </c>
      <c r="F28" s="368">
        <v>28</v>
      </c>
      <c r="G28" s="369">
        <v>9</v>
      </c>
      <c r="H28" s="370"/>
      <c r="I28" s="295"/>
      <c r="J28" s="295"/>
      <c r="K28" s="295">
        <v>1</v>
      </c>
      <c r="L28" s="295"/>
      <c r="M28" s="295"/>
      <c r="N28" s="295">
        <v>3</v>
      </c>
      <c r="O28" s="295">
        <v>1</v>
      </c>
      <c r="P28" s="295"/>
      <c r="Q28" s="295">
        <v>4</v>
      </c>
      <c r="R28" s="295"/>
      <c r="S28" s="371"/>
    </row>
    <row r="29" spans="1:19" ht="18" customHeight="1" thickBot="1" x14ac:dyDescent="0.25">
      <c r="A29" s="560"/>
      <c r="B29" s="293" t="s">
        <v>21</v>
      </c>
      <c r="C29" s="124">
        <v>100</v>
      </c>
      <c r="D29" s="125">
        <f t="shared" si="3"/>
        <v>81.77215189873418</v>
      </c>
      <c r="E29" s="125">
        <f t="shared" si="3"/>
        <v>11.139240506329113</v>
      </c>
      <c r="F29" s="126">
        <f t="shared" si="3"/>
        <v>7.0886075949367093</v>
      </c>
      <c r="G29" s="128">
        <f t="shared" si="3"/>
        <v>2.278481012658228</v>
      </c>
      <c r="H29" s="133">
        <f t="shared" si="3"/>
        <v>0</v>
      </c>
      <c r="I29" s="107">
        <f t="shared" si="3"/>
        <v>0</v>
      </c>
      <c r="J29" s="107">
        <f t="shared" si="3"/>
        <v>0</v>
      </c>
      <c r="K29" s="107">
        <f t="shared" si="3"/>
        <v>0.25316455696202533</v>
      </c>
      <c r="L29" s="107">
        <f t="shared" si="3"/>
        <v>0</v>
      </c>
      <c r="M29" s="107">
        <f t="shared" si="3"/>
        <v>0</v>
      </c>
      <c r="N29" s="107">
        <f t="shared" si="3"/>
        <v>0.75949367088607589</v>
      </c>
      <c r="O29" s="107">
        <f t="shared" si="3"/>
        <v>0.25316455696202533</v>
      </c>
      <c r="P29" s="107">
        <f t="shared" si="3"/>
        <v>0</v>
      </c>
      <c r="Q29" s="107">
        <f t="shared" si="3"/>
        <v>1.0126582278481013</v>
      </c>
      <c r="R29" s="107">
        <f t="shared" si="3"/>
        <v>0</v>
      </c>
      <c r="S29" s="108">
        <f t="shared" si="3"/>
        <v>0</v>
      </c>
    </row>
    <row r="30" spans="1:19" ht="18" customHeight="1" thickBot="1" x14ac:dyDescent="0.25">
      <c r="A30" s="561" t="s">
        <v>119</v>
      </c>
      <c r="B30" s="292" t="s">
        <v>31</v>
      </c>
      <c r="C30" s="295">
        <v>6</v>
      </c>
      <c r="D30" s="295">
        <v>5</v>
      </c>
      <c r="E30" s="295"/>
      <c r="F30" s="368">
        <v>1</v>
      </c>
      <c r="G30" s="369"/>
      <c r="H30" s="370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371"/>
    </row>
    <row r="31" spans="1:19" ht="18" customHeight="1" thickBot="1" x14ac:dyDescent="0.25">
      <c r="A31" s="562"/>
      <c r="B31" s="78" t="s">
        <v>21</v>
      </c>
      <c r="C31" s="177">
        <v>100</v>
      </c>
      <c r="D31" s="178">
        <f t="shared" si="3"/>
        <v>83.333333333333343</v>
      </c>
      <c r="E31" s="178">
        <f t="shared" si="3"/>
        <v>0</v>
      </c>
      <c r="F31" s="179">
        <f t="shared" si="3"/>
        <v>16.666666666666664</v>
      </c>
      <c r="G31" s="180">
        <f t="shared" si="3"/>
        <v>0</v>
      </c>
      <c r="H31" s="181">
        <f t="shared" si="3"/>
        <v>0</v>
      </c>
      <c r="I31" s="156">
        <f t="shared" si="3"/>
        <v>0</v>
      </c>
      <c r="J31" s="156">
        <f t="shared" si="3"/>
        <v>0</v>
      </c>
      <c r="K31" s="156">
        <f t="shared" si="3"/>
        <v>0</v>
      </c>
      <c r="L31" s="156">
        <f t="shared" si="3"/>
        <v>0</v>
      </c>
      <c r="M31" s="156">
        <f t="shared" si="3"/>
        <v>0</v>
      </c>
      <c r="N31" s="156">
        <f t="shared" si="3"/>
        <v>0</v>
      </c>
      <c r="O31" s="156">
        <f t="shared" si="3"/>
        <v>0</v>
      </c>
      <c r="P31" s="156">
        <f t="shared" si="3"/>
        <v>0</v>
      </c>
      <c r="Q31" s="156">
        <f t="shared" si="3"/>
        <v>0</v>
      </c>
      <c r="R31" s="156">
        <f t="shared" si="3"/>
        <v>0</v>
      </c>
      <c r="S31" s="157">
        <f t="shared" si="3"/>
        <v>0</v>
      </c>
    </row>
    <row r="32" spans="1:19" ht="13.5" thickTop="1" x14ac:dyDescent="0.2"/>
  </sheetData>
  <mergeCells count="16">
    <mergeCell ref="A1:S2"/>
    <mergeCell ref="A3:B3"/>
    <mergeCell ref="A10:A11"/>
    <mergeCell ref="A12:A13"/>
    <mergeCell ref="H4:S4"/>
    <mergeCell ref="A6:A7"/>
    <mergeCell ref="A8:A9"/>
    <mergeCell ref="A28:A29"/>
    <mergeCell ref="A30:A31"/>
    <mergeCell ref="A14:A15"/>
    <mergeCell ref="A18:A19"/>
    <mergeCell ref="A20:A21"/>
    <mergeCell ref="A16:A17"/>
    <mergeCell ref="A22:A23"/>
    <mergeCell ref="A24:A25"/>
    <mergeCell ref="A26:A27"/>
  </mergeCells>
  <phoneticPr fontId="0" type="noConversion"/>
  <pageMargins left="0.75" right="0.75" top="1" bottom="1" header="0.5" footer="0.5"/>
  <pageSetup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35"/>
  <sheetViews>
    <sheetView topLeftCell="A7" zoomScaleNormal="100" zoomScaleSheetLayoutView="100" workbookViewId="0">
      <selection activeCell="T20" sqref="T20"/>
    </sheetView>
  </sheetViews>
  <sheetFormatPr defaultColWidth="8.85546875" defaultRowHeight="12.75" x14ac:dyDescent="0.2"/>
  <cols>
    <col min="1" max="1" width="14.140625" style="3" customWidth="1"/>
    <col min="2" max="2" width="3.28515625" style="16" customWidth="1"/>
    <col min="3" max="3" width="7.7109375" style="3" customWidth="1"/>
    <col min="4" max="4" width="9.42578125" style="3" customWidth="1"/>
    <col min="5" max="5" width="8.42578125" style="3" customWidth="1"/>
    <col min="6" max="6" width="9.28515625" style="3" customWidth="1"/>
    <col min="7" max="7" width="9.42578125" style="3" customWidth="1"/>
    <col min="8" max="8" width="12.85546875" style="3" customWidth="1"/>
    <col min="9" max="9" width="9.5703125" style="3" customWidth="1"/>
    <col min="10" max="10" width="10" style="3" customWidth="1"/>
    <col min="11" max="11" width="10.140625" style="3" customWidth="1"/>
    <col min="12" max="12" width="11.28515625" style="3" customWidth="1"/>
    <col min="13" max="13" width="10.85546875" style="3" customWidth="1"/>
    <col min="14" max="15" width="9.7109375" style="3" customWidth="1"/>
    <col min="16" max="16" width="11.5703125" style="3" customWidth="1"/>
    <col min="17" max="17" width="9.7109375" style="3" customWidth="1"/>
    <col min="18" max="18" width="9.42578125" style="3" customWidth="1"/>
    <col min="19" max="19" width="12.85546875" style="3" customWidth="1"/>
  </cols>
  <sheetData>
    <row r="1" spans="1:19" ht="18" customHeight="1" thickTop="1" x14ac:dyDescent="0.2">
      <c r="A1" s="516" t="s">
        <v>188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550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575" t="s">
        <v>144</v>
      </c>
      <c r="B3" s="576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45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212" t="s">
        <v>17</v>
      </c>
    </row>
    <row r="4" spans="1:19" s="1" customFormat="1" ht="30" customHeight="1" thickTop="1" thickBot="1" x14ac:dyDescent="0.25">
      <c r="A4" s="276" t="s">
        <v>23</v>
      </c>
      <c r="B4" s="105" t="s">
        <v>21</v>
      </c>
      <c r="C4" s="102"/>
      <c r="D4" s="214"/>
      <c r="E4" s="214"/>
      <c r="F4" s="103">
        <v>0.12</v>
      </c>
      <c r="G4" s="104">
        <v>0.02</v>
      </c>
      <c r="H4" s="554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6"/>
    </row>
    <row r="5" spans="1:19" s="1" customFormat="1" ht="15.6" customHeight="1" thickTop="1" thickBot="1" x14ac:dyDescent="0.25">
      <c r="A5" s="571" t="s">
        <v>145</v>
      </c>
      <c r="B5" s="55" t="s">
        <v>31</v>
      </c>
      <c r="C5" s="45">
        <v>49</v>
      </c>
      <c r="D5" s="45">
        <v>17</v>
      </c>
      <c r="E5" s="45">
        <v>19</v>
      </c>
      <c r="F5" s="22">
        <v>13</v>
      </c>
      <c r="G5" s="94">
        <v>5</v>
      </c>
      <c r="H5" s="169">
        <v>0</v>
      </c>
      <c r="I5" s="45">
        <v>1</v>
      </c>
      <c r="J5" s="45">
        <v>1</v>
      </c>
      <c r="K5" s="45">
        <v>0</v>
      </c>
      <c r="L5" s="45">
        <v>0</v>
      </c>
      <c r="M5" s="45">
        <v>0</v>
      </c>
      <c r="N5" s="45">
        <v>0</v>
      </c>
      <c r="O5" s="45">
        <v>1</v>
      </c>
      <c r="P5" s="45">
        <v>1</v>
      </c>
      <c r="Q5" s="45">
        <v>1</v>
      </c>
      <c r="R5" s="45">
        <v>0</v>
      </c>
      <c r="S5" s="47">
        <v>0</v>
      </c>
    </row>
    <row r="6" spans="1:19" s="1" customFormat="1" ht="15.6" customHeight="1" thickBot="1" x14ac:dyDescent="0.25">
      <c r="A6" s="568"/>
      <c r="B6" s="55" t="s">
        <v>21</v>
      </c>
      <c r="C6" s="124">
        <v>100</v>
      </c>
      <c r="D6" s="125">
        <f t="shared" ref="D6:S20" si="0">IF($C5=0,0%,(D5/$C5*100))</f>
        <v>34.693877551020407</v>
      </c>
      <c r="E6" s="125">
        <f t="shared" si="0"/>
        <v>38.775510204081634</v>
      </c>
      <c r="F6" s="126">
        <f t="shared" si="0"/>
        <v>26.530612244897959</v>
      </c>
      <c r="G6" s="128">
        <f t="shared" si="0"/>
        <v>10.204081632653061</v>
      </c>
      <c r="H6" s="133">
        <f t="shared" si="0"/>
        <v>0</v>
      </c>
      <c r="I6" s="107">
        <f t="shared" si="0"/>
        <v>2.0408163265306123</v>
      </c>
      <c r="J6" s="107">
        <f t="shared" si="0"/>
        <v>2.0408163265306123</v>
      </c>
      <c r="K6" s="107">
        <f t="shared" si="0"/>
        <v>0</v>
      </c>
      <c r="L6" s="107">
        <f t="shared" si="0"/>
        <v>0</v>
      </c>
      <c r="M6" s="107">
        <f t="shared" si="0"/>
        <v>0</v>
      </c>
      <c r="N6" s="107">
        <f t="shared" si="0"/>
        <v>0</v>
      </c>
      <c r="O6" s="107">
        <f t="shared" si="0"/>
        <v>2.0408163265306123</v>
      </c>
      <c r="P6" s="107">
        <f t="shared" si="0"/>
        <v>2.0408163265306123</v>
      </c>
      <c r="Q6" s="107">
        <f t="shared" si="0"/>
        <v>2.0408163265306123</v>
      </c>
      <c r="R6" s="107">
        <f t="shared" si="0"/>
        <v>0</v>
      </c>
      <c r="S6" s="108">
        <f t="shared" si="0"/>
        <v>0</v>
      </c>
    </row>
    <row r="7" spans="1:19" s="1" customFormat="1" ht="15.6" customHeight="1" thickBot="1" x14ac:dyDescent="0.25">
      <c r="A7" s="568" t="s">
        <v>146</v>
      </c>
      <c r="B7" s="35" t="s">
        <v>31</v>
      </c>
      <c r="C7" s="71">
        <v>155</v>
      </c>
      <c r="D7" s="71">
        <v>92</v>
      </c>
      <c r="E7" s="71">
        <v>37</v>
      </c>
      <c r="F7" s="70">
        <v>26</v>
      </c>
      <c r="G7" s="127">
        <v>8</v>
      </c>
      <c r="H7" s="132">
        <v>0</v>
      </c>
      <c r="I7" s="71">
        <v>1</v>
      </c>
      <c r="J7" s="71">
        <v>0</v>
      </c>
      <c r="K7" s="71">
        <v>0</v>
      </c>
      <c r="L7" s="71">
        <v>0</v>
      </c>
      <c r="M7" s="71">
        <v>0</v>
      </c>
      <c r="N7" s="71">
        <v>2</v>
      </c>
      <c r="O7" s="71">
        <v>1</v>
      </c>
      <c r="P7" s="71">
        <v>0</v>
      </c>
      <c r="Q7" s="71">
        <v>4</v>
      </c>
      <c r="R7" s="71">
        <v>0</v>
      </c>
      <c r="S7" s="72">
        <v>0</v>
      </c>
    </row>
    <row r="8" spans="1:19" s="1" customFormat="1" ht="15.6" customHeight="1" thickBot="1" x14ac:dyDescent="0.25">
      <c r="A8" s="568"/>
      <c r="B8" s="58" t="s">
        <v>21</v>
      </c>
      <c r="C8" s="124">
        <v>100</v>
      </c>
      <c r="D8" s="125">
        <f t="shared" si="0"/>
        <v>59.354838709677416</v>
      </c>
      <c r="E8" s="125">
        <f t="shared" si="0"/>
        <v>23.870967741935484</v>
      </c>
      <c r="F8" s="126">
        <f t="shared" si="0"/>
        <v>16.7741935483871</v>
      </c>
      <c r="G8" s="128">
        <f t="shared" si="0"/>
        <v>5.161290322580645</v>
      </c>
      <c r="H8" s="133">
        <f t="shared" si="0"/>
        <v>0</v>
      </c>
      <c r="I8" s="107">
        <f t="shared" si="0"/>
        <v>0.64516129032258063</v>
      </c>
      <c r="J8" s="107">
        <f t="shared" si="0"/>
        <v>0</v>
      </c>
      <c r="K8" s="107">
        <f t="shared" si="0"/>
        <v>0</v>
      </c>
      <c r="L8" s="107">
        <f t="shared" si="0"/>
        <v>0</v>
      </c>
      <c r="M8" s="107">
        <f t="shared" si="0"/>
        <v>0</v>
      </c>
      <c r="N8" s="107">
        <f t="shared" si="0"/>
        <v>1.2903225806451613</v>
      </c>
      <c r="O8" s="107">
        <f t="shared" si="0"/>
        <v>0.64516129032258063</v>
      </c>
      <c r="P8" s="107">
        <f t="shared" si="0"/>
        <v>0</v>
      </c>
      <c r="Q8" s="107">
        <f t="shared" si="0"/>
        <v>2.5806451612903225</v>
      </c>
      <c r="R8" s="107">
        <f t="shared" si="0"/>
        <v>0</v>
      </c>
      <c r="S8" s="108">
        <f t="shared" si="0"/>
        <v>0</v>
      </c>
    </row>
    <row r="9" spans="1:19" s="1" customFormat="1" ht="15.6" customHeight="1" thickBot="1" x14ac:dyDescent="0.25">
      <c r="A9" s="568" t="s">
        <v>147</v>
      </c>
      <c r="B9" s="35" t="s">
        <v>31</v>
      </c>
      <c r="C9" s="71">
        <v>155</v>
      </c>
      <c r="D9" s="71">
        <v>100</v>
      </c>
      <c r="E9" s="71">
        <v>24</v>
      </c>
      <c r="F9" s="70">
        <v>31</v>
      </c>
      <c r="G9" s="127">
        <v>11</v>
      </c>
      <c r="H9" s="132">
        <v>1</v>
      </c>
      <c r="I9" s="71">
        <v>2</v>
      </c>
      <c r="J9" s="71">
        <v>1</v>
      </c>
      <c r="K9" s="71">
        <v>1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5</v>
      </c>
      <c r="R9" s="71">
        <v>0</v>
      </c>
      <c r="S9" s="72">
        <v>1</v>
      </c>
    </row>
    <row r="10" spans="1:19" s="1" customFormat="1" ht="15.6" customHeight="1" thickBot="1" x14ac:dyDescent="0.25">
      <c r="A10" s="568"/>
      <c r="B10" s="58" t="s">
        <v>21</v>
      </c>
      <c r="C10" s="124">
        <v>100</v>
      </c>
      <c r="D10" s="125">
        <f t="shared" si="0"/>
        <v>64.516129032258064</v>
      </c>
      <c r="E10" s="125">
        <f t="shared" si="0"/>
        <v>15.483870967741936</v>
      </c>
      <c r="F10" s="126">
        <f t="shared" si="0"/>
        <v>20</v>
      </c>
      <c r="G10" s="128">
        <f t="shared" si="0"/>
        <v>7.096774193548387</v>
      </c>
      <c r="H10" s="133">
        <f t="shared" si="0"/>
        <v>0.64516129032258063</v>
      </c>
      <c r="I10" s="107">
        <f t="shared" si="0"/>
        <v>1.2903225806451613</v>
      </c>
      <c r="J10" s="107">
        <f t="shared" si="0"/>
        <v>0.64516129032258063</v>
      </c>
      <c r="K10" s="107">
        <f t="shared" si="0"/>
        <v>0.64516129032258063</v>
      </c>
      <c r="L10" s="107">
        <f t="shared" si="0"/>
        <v>0</v>
      </c>
      <c r="M10" s="107">
        <f t="shared" si="0"/>
        <v>0</v>
      </c>
      <c r="N10" s="107">
        <f t="shared" si="0"/>
        <v>0</v>
      </c>
      <c r="O10" s="107">
        <f t="shared" si="0"/>
        <v>0</v>
      </c>
      <c r="P10" s="107">
        <f t="shared" si="0"/>
        <v>0</v>
      </c>
      <c r="Q10" s="107">
        <f t="shared" si="0"/>
        <v>3.225806451612903</v>
      </c>
      <c r="R10" s="107">
        <f t="shared" si="0"/>
        <v>0</v>
      </c>
      <c r="S10" s="108">
        <f t="shared" si="0"/>
        <v>0.64516129032258063</v>
      </c>
    </row>
    <row r="11" spans="1:19" s="1" customFormat="1" ht="15.6" customHeight="1" thickBot="1" x14ac:dyDescent="0.25">
      <c r="A11" s="568" t="s">
        <v>148</v>
      </c>
      <c r="B11" s="35" t="s">
        <v>31</v>
      </c>
      <c r="C11" s="71">
        <v>558</v>
      </c>
      <c r="D11" s="71">
        <v>342</v>
      </c>
      <c r="E11" s="71">
        <v>115</v>
      </c>
      <c r="F11" s="70">
        <v>101</v>
      </c>
      <c r="G11" s="127">
        <v>26</v>
      </c>
      <c r="H11" s="132">
        <v>2</v>
      </c>
      <c r="I11" s="71">
        <v>2</v>
      </c>
      <c r="J11" s="71">
        <v>3</v>
      </c>
      <c r="K11" s="71">
        <v>0</v>
      </c>
      <c r="L11" s="71">
        <v>0</v>
      </c>
      <c r="M11" s="71">
        <v>1</v>
      </c>
      <c r="N11" s="71">
        <v>2</v>
      </c>
      <c r="O11" s="71">
        <v>0</v>
      </c>
      <c r="P11" s="71">
        <v>0</v>
      </c>
      <c r="Q11" s="71">
        <v>16</v>
      </c>
      <c r="R11" s="71">
        <v>0</v>
      </c>
      <c r="S11" s="72">
        <v>0</v>
      </c>
    </row>
    <row r="12" spans="1:19" s="1" customFormat="1" ht="15.6" customHeight="1" thickBot="1" x14ac:dyDescent="0.25">
      <c r="A12" s="568"/>
      <c r="B12" s="58" t="s">
        <v>21</v>
      </c>
      <c r="C12" s="124">
        <v>100</v>
      </c>
      <c r="D12" s="125">
        <f t="shared" si="0"/>
        <v>61.29032258064516</v>
      </c>
      <c r="E12" s="125">
        <f t="shared" si="0"/>
        <v>20.609318996415769</v>
      </c>
      <c r="F12" s="126">
        <f t="shared" si="0"/>
        <v>18.100358422939067</v>
      </c>
      <c r="G12" s="128">
        <f t="shared" si="0"/>
        <v>4.6594982078853047</v>
      </c>
      <c r="H12" s="133">
        <f t="shared" si="0"/>
        <v>0.35842293906810035</v>
      </c>
      <c r="I12" s="107">
        <f t="shared" si="0"/>
        <v>0.35842293906810035</v>
      </c>
      <c r="J12" s="107">
        <f t="shared" si="0"/>
        <v>0.53763440860215062</v>
      </c>
      <c r="K12" s="107">
        <f t="shared" si="0"/>
        <v>0</v>
      </c>
      <c r="L12" s="107">
        <f t="shared" si="0"/>
        <v>0</v>
      </c>
      <c r="M12" s="107">
        <f t="shared" si="0"/>
        <v>0.17921146953405018</v>
      </c>
      <c r="N12" s="107">
        <f t="shared" si="0"/>
        <v>0.35842293906810035</v>
      </c>
      <c r="O12" s="107">
        <f t="shared" si="0"/>
        <v>0</v>
      </c>
      <c r="P12" s="107">
        <f t="shared" si="0"/>
        <v>0</v>
      </c>
      <c r="Q12" s="107">
        <f t="shared" si="0"/>
        <v>2.8673835125448028</v>
      </c>
      <c r="R12" s="107">
        <f t="shared" si="0"/>
        <v>0</v>
      </c>
      <c r="S12" s="108">
        <f t="shared" si="0"/>
        <v>0</v>
      </c>
    </row>
    <row r="13" spans="1:19" s="1" customFormat="1" ht="15.6" customHeight="1" thickBot="1" x14ac:dyDescent="0.25">
      <c r="A13" s="568" t="s">
        <v>149</v>
      </c>
      <c r="B13" s="35" t="s">
        <v>31</v>
      </c>
      <c r="C13" s="71">
        <v>107</v>
      </c>
      <c r="D13" s="71">
        <v>78</v>
      </c>
      <c r="E13" s="71">
        <v>11</v>
      </c>
      <c r="F13" s="70">
        <v>18</v>
      </c>
      <c r="G13" s="127">
        <v>2</v>
      </c>
      <c r="H13" s="132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2</v>
      </c>
      <c r="R13" s="71">
        <v>0</v>
      </c>
      <c r="S13" s="72">
        <v>0</v>
      </c>
    </row>
    <row r="14" spans="1:19" s="1" customFormat="1" ht="15.6" customHeight="1" thickBot="1" x14ac:dyDescent="0.25">
      <c r="A14" s="568"/>
      <c r="B14" s="58" t="s">
        <v>21</v>
      </c>
      <c r="C14" s="124">
        <v>100</v>
      </c>
      <c r="D14" s="125">
        <f t="shared" si="0"/>
        <v>72.89719626168224</v>
      </c>
      <c r="E14" s="125">
        <f t="shared" si="0"/>
        <v>10.2803738317757</v>
      </c>
      <c r="F14" s="126">
        <f t="shared" si="0"/>
        <v>16.822429906542055</v>
      </c>
      <c r="G14" s="128">
        <f t="shared" si="0"/>
        <v>1.8691588785046727</v>
      </c>
      <c r="H14" s="133">
        <f t="shared" si="0"/>
        <v>0</v>
      </c>
      <c r="I14" s="107">
        <f t="shared" si="0"/>
        <v>0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0</v>
      </c>
      <c r="N14" s="107">
        <f t="shared" si="0"/>
        <v>0</v>
      </c>
      <c r="O14" s="107">
        <f t="shared" si="0"/>
        <v>0</v>
      </c>
      <c r="P14" s="107">
        <f t="shared" si="0"/>
        <v>0</v>
      </c>
      <c r="Q14" s="107">
        <f t="shared" si="0"/>
        <v>1.8691588785046727</v>
      </c>
      <c r="R14" s="107">
        <f t="shared" si="0"/>
        <v>0</v>
      </c>
      <c r="S14" s="108">
        <f t="shared" si="0"/>
        <v>0</v>
      </c>
    </row>
    <row r="15" spans="1:19" s="1" customFormat="1" ht="15.6" customHeight="1" thickBot="1" x14ac:dyDescent="0.25">
      <c r="A15" s="568" t="s">
        <v>150</v>
      </c>
      <c r="B15" s="35" t="s">
        <v>31</v>
      </c>
      <c r="C15" s="71">
        <v>946</v>
      </c>
      <c r="D15" s="71">
        <v>665</v>
      </c>
      <c r="E15" s="71">
        <v>145</v>
      </c>
      <c r="F15" s="70">
        <v>136</v>
      </c>
      <c r="G15" s="127">
        <v>39</v>
      </c>
      <c r="H15" s="132">
        <v>0</v>
      </c>
      <c r="I15" s="71">
        <v>7</v>
      </c>
      <c r="J15" s="71">
        <v>4</v>
      </c>
      <c r="K15" s="71">
        <v>3</v>
      </c>
      <c r="L15" s="71">
        <v>1</v>
      </c>
      <c r="M15" s="71">
        <v>1</v>
      </c>
      <c r="N15" s="71">
        <v>6</v>
      </c>
      <c r="O15" s="71">
        <v>2</v>
      </c>
      <c r="P15" s="71">
        <v>0</v>
      </c>
      <c r="Q15" s="71">
        <v>15</v>
      </c>
      <c r="R15" s="71">
        <v>0</v>
      </c>
      <c r="S15" s="72">
        <v>0</v>
      </c>
    </row>
    <row r="16" spans="1:19" s="1" customFormat="1" ht="15.6" customHeight="1" thickBot="1" x14ac:dyDescent="0.25">
      <c r="A16" s="568"/>
      <c r="B16" s="58" t="s">
        <v>21</v>
      </c>
      <c r="C16" s="124">
        <v>100</v>
      </c>
      <c r="D16" s="125">
        <f t="shared" si="0"/>
        <v>70.295983086680764</v>
      </c>
      <c r="E16" s="125">
        <f t="shared" si="0"/>
        <v>15.327695560253698</v>
      </c>
      <c r="F16" s="126">
        <f t="shared" si="0"/>
        <v>14.376321353065538</v>
      </c>
      <c r="G16" s="128">
        <f t="shared" si="0"/>
        <v>4.1226215644820297</v>
      </c>
      <c r="H16" s="133">
        <f t="shared" si="0"/>
        <v>0</v>
      </c>
      <c r="I16" s="107">
        <f t="shared" si="0"/>
        <v>0.73995771670190269</v>
      </c>
      <c r="J16" s="107">
        <f t="shared" si="0"/>
        <v>0.42283298097251587</v>
      </c>
      <c r="K16" s="107">
        <f t="shared" si="0"/>
        <v>0.31712473572938688</v>
      </c>
      <c r="L16" s="107">
        <f t="shared" si="0"/>
        <v>0.10570824524312897</v>
      </c>
      <c r="M16" s="107">
        <f t="shared" si="0"/>
        <v>0.10570824524312897</v>
      </c>
      <c r="N16" s="107">
        <f t="shared" si="0"/>
        <v>0.63424947145877375</v>
      </c>
      <c r="O16" s="107">
        <f t="shared" si="0"/>
        <v>0.21141649048625794</v>
      </c>
      <c r="P16" s="107">
        <f t="shared" si="0"/>
        <v>0</v>
      </c>
      <c r="Q16" s="107">
        <f t="shared" si="0"/>
        <v>1.5856236786469344</v>
      </c>
      <c r="R16" s="107">
        <f t="shared" si="0"/>
        <v>0</v>
      </c>
      <c r="S16" s="108">
        <f t="shared" si="0"/>
        <v>0</v>
      </c>
    </row>
    <row r="17" spans="1:19" s="1" customFormat="1" ht="15.6" customHeight="1" thickBot="1" x14ac:dyDescent="0.25">
      <c r="A17" s="568" t="s">
        <v>151</v>
      </c>
      <c r="B17" s="35" t="s">
        <v>31</v>
      </c>
      <c r="C17" s="71">
        <v>6</v>
      </c>
      <c r="D17" s="71">
        <v>5</v>
      </c>
      <c r="E17" s="71">
        <v>0</v>
      </c>
      <c r="F17" s="70">
        <v>1</v>
      </c>
      <c r="G17" s="127">
        <v>0</v>
      </c>
      <c r="H17" s="132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2">
        <v>0</v>
      </c>
    </row>
    <row r="18" spans="1:19" s="1" customFormat="1" ht="15.6" customHeight="1" thickBot="1" x14ac:dyDescent="0.25">
      <c r="A18" s="568"/>
      <c r="B18" s="58" t="s">
        <v>21</v>
      </c>
      <c r="C18" s="124">
        <v>100</v>
      </c>
      <c r="D18" s="125">
        <f t="shared" si="0"/>
        <v>83.333333333333343</v>
      </c>
      <c r="E18" s="125">
        <f t="shared" si="0"/>
        <v>0</v>
      </c>
      <c r="F18" s="126">
        <f t="shared" si="0"/>
        <v>16.666666666666664</v>
      </c>
      <c r="G18" s="128">
        <f t="shared" si="0"/>
        <v>0</v>
      </c>
      <c r="H18" s="133">
        <f t="shared" si="0"/>
        <v>0</v>
      </c>
      <c r="I18" s="107">
        <f t="shared" si="0"/>
        <v>0</v>
      </c>
      <c r="J18" s="107">
        <f t="shared" si="0"/>
        <v>0</v>
      </c>
      <c r="K18" s="107">
        <f t="shared" si="0"/>
        <v>0</v>
      </c>
      <c r="L18" s="107">
        <f t="shared" si="0"/>
        <v>0</v>
      </c>
      <c r="M18" s="107">
        <f t="shared" si="0"/>
        <v>0</v>
      </c>
      <c r="N18" s="107">
        <f t="shared" si="0"/>
        <v>0</v>
      </c>
      <c r="O18" s="107">
        <f t="shared" si="0"/>
        <v>0</v>
      </c>
      <c r="P18" s="107">
        <f t="shared" si="0"/>
        <v>0</v>
      </c>
      <c r="Q18" s="107">
        <f t="shared" si="0"/>
        <v>0</v>
      </c>
      <c r="R18" s="107">
        <f t="shared" si="0"/>
        <v>0</v>
      </c>
      <c r="S18" s="108">
        <f t="shared" si="0"/>
        <v>0</v>
      </c>
    </row>
    <row r="19" spans="1:19" s="1" customFormat="1" ht="15.6" customHeight="1" thickBot="1" x14ac:dyDescent="0.25">
      <c r="A19" s="568" t="s">
        <v>152</v>
      </c>
      <c r="B19" s="35" t="s">
        <v>31</v>
      </c>
      <c r="C19" s="71">
        <v>1513</v>
      </c>
      <c r="D19" s="71">
        <v>1225</v>
      </c>
      <c r="E19" s="71">
        <v>126</v>
      </c>
      <c r="F19" s="70">
        <v>162</v>
      </c>
      <c r="G19" s="127">
        <v>37</v>
      </c>
      <c r="H19" s="132">
        <v>1</v>
      </c>
      <c r="I19" s="71">
        <v>4</v>
      </c>
      <c r="J19" s="71">
        <v>7</v>
      </c>
      <c r="K19" s="71">
        <v>2</v>
      </c>
      <c r="L19" s="71">
        <v>3</v>
      </c>
      <c r="M19" s="71">
        <v>1</v>
      </c>
      <c r="N19" s="71">
        <v>2</v>
      </c>
      <c r="O19" s="71">
        <v>3</v>
      </c>
      <c r="P19" s="71">
        <v>0</v>
      </c>
      <c r="Q19" s="71">
        <v>14</v>
      </c>
      <c r="R19" s="71">
        <v>0</v>
      </c>
      <c r="S19" s="72">
        <v>0</v>
      </c>
    </row>
    <row r="20" spans="1:19" s="1" customFormat="1" ht="15.6" customHeight="1" thickBot="1" x14ac:dyDescent="0.25">
      <c r="A20" s="568"/>
      <c r="B20" s="58" t="s">
        <v>21</v>
      </c>
      <c r="C20" s="124">
        <v>100</v>
      </c>
      <c r="D20" s="125">
        <f t="shared" si="0"/>
        <v>80.964970257766026</v>
      </c>
      <c r="E20" s="125">
        <f t="shared" si="0"/>
        <v>8.3278255122273634</v>
      </c>
      <c r="F20" s="126">
        <f t="shared" si="0"/>
        <v>10.707204230006608</v>
      </c>
      <c r="G20" s="128">
        <f t="shared" si="0"/>
        <v>2.4454725710508924</v>
      </c>
      <c r="H20" s="133">
        <f t="shared" si="0"/>
        <v>6.6093853271645728E-2</v>
      </c>
      <c r="I20" s="107">
        <f t="shared" si="0"/>
        <v>0.26437541308658291</v>
      </c>
      <c r="J20" s="107">
        <f t="shared" si="0"/>
        <v>0.46265697290152019</v>
      </c>
      <c r="K20" s="107">
        <f t="shared" si="0"/>
        <v>0.13218770654329146</v>
      </c>
      <c r="L20" s="107">
        <f t="shared" si="0"/>
        <v>0.19828155981493722</v>
      </c>
      <c r="M20" s="107">
        <f t="shared" si="0"/>
        <v>6.6093853271645728E-2</v>
      </c>
      <c r="N20" s="107">
        <f t="shared" si="0"/>
        <v>0.13218770654329146</v>
      </c>
      <c r="O20" s="107">
        <f t="shared" si="0"/>
        <v>0.19828155981493722</v>
      </c>
      <c r="P20" s="107">
        <f t="shared" si="0"/>
        <v>0</v>
      </c>
      <c r="Q20" s="107">
        <f t="shared" si="0"/>
        <v>0.92531394580304038</v>
      </c>
      <c r="R20" s="107">
        <f t="shared" si="0"/>
        <v>0</v>
      </c>
      <c r="S20" s="108">
        <f t="shared" si="0"/>
        <v>0</v>
      </c>
    </row>
    <row r="21" spans="1:19" s="1" customFormat="1" ht="15.6" customHeight="1" thickBot="1" x14ac:dyDescent="0.25">
      <c r="A21" s="568" t="s">
        <v>153</v>
      </c>
      <c r="B21" s="35" t="s">
        <v>31</v>
      </c>
      <c r="C21" s="71">
        <v>1829</v>
      </c>
      <c r="D21" s="71">
        <v>1499</v>
      </c>
      <c r="E21" s="71">
        <v>138</v>
      </c>
      <c r="F21" s="70">
        <v>192</v>
      </c>
      <c r="G21" s="127">
        <v>43</v>
      </c>
      <c r="H21" s="132">
        <v>1</v>
      </c>
      <c r="I21" s="71">
        <v>4</v>
      </c>
      <c r="J21" s="71">
        <v>12</v>
      </c>
      <c r="K21" s="71">
        <v>4</v>
      </c>
      <c r="L21" s="71">
        <v>3</v>
      </c>
      <c r="M21" s="71">
        <v>1</v>
      </c>
      <c r="N21" s="71">
        <v>3</v>
      </c>
      <c r="O21" s="71">
        <v>2</v>
      </c>
      <c r="P21" s="71">
        <v>0</v>
      </c>
      <c r="Q21" s="71">
        <v>13</v>
      </c>
      <c r="R21" s="71">
        <v>0</v>
      </c>
      <c r="S21" s="72">
        <v>0</v>
      </c>
    </row>
    <row r="22" spans="1:19" s="1" customFormat="1" ht="15.6" customHeight="1" thickBot="1" x14ac:dyDescent="0.25">
      <c r="A22" s="568"/>
      <c r="B22" s="58" t="s">
        <v>21</v>
      </c>
      <c r="C22" s="124">
        <v>100</v>
      </c>
      <c r="D22" s="125">
        <f t="shared" ref="D22:S30" si="1">IF($C21=0,0%,(D21/$C21*100))</f>
        <v>81.957353745215968</v>
      </c>
      <c r="E22" s="125">
        <f t="shared" si="1"/>
        <v>7.5451066156369597</v>
      </c>
      <c r="F22" s="126">
        <f t="shared" si="1"/>
        <v>10.497539639147075</v>
      </c>
      <c r="G22" s="128">
        <f t="shared" si="1"/>
        <v>2.3510114816839804</v>
      </c>
      <c r="H22" s="133">
        <f t="shared" si="1"/>
        <v>5.4674685620557675E-2</v>
      </c>
      <c r="I22" s="107">
        <f t="shared" si="1"/>
        <v>0.2186987424822307</v>
      </c>
      <c r="J22" s="107">
        <f t="shared" si="1"/>
        <v>0.65609622744669216</v>
      </c>
      <c r="K22" s="107">
        <f t="shared" si="1"/>
        <v>0.2186987424822307</v>
      </c>
      <c r="L22" s="107">
        <f t="shared" si="1"/>
        <v>0.16402405686167304</v>
      </c>
      <c r="M22" s="107">
        <f t="shared" si="1"/>
        <v>5.4674685620557675E-2</v>
      </c>
      <c r="N22" s="107">
        <f t="shared" si="1"/>
        <v>0.16402405686167304</v>
      </c>
      <c r="O22" s="107">
        <f t="shared" si="1"/>
        <v>0.10934937124111535</v>
      </c>
      <c r="P22" s="107">
        <f t="shared" si="1"/>
        <v>0</v>
      </c>
      <c r="Q22" s="107">
        <f t="shared" si="1"/>
        <v>0.71077091306724982</v>
      </c>
      <c r="R22" s="107">
        <f t="shared" si="1"/>
        <v>0</v>
      </c>
      <c r="S22" s="108">
        <f t="shared" si="1"/>
        <v>0</v>
      </c>
    </row>
    <row r="23" spans="1:19" s="1" customFormat="1" ht="15.6" customHeight="1" thickBot="1" x14ac:dyDescent="0.25">
      <c r="A23" s="568" t="s">
        <v>155</v>
      </c>
      <c r="B23" s="35" t="s">
        <v>31</v>
      </c>
      <c r="C23" s="71">
        <v>1481</v>
      </c>
      <c r="D23" s="71">
        <v>1249</v>
      </c>
      <c r="E23" s="71">
        <v>99</v>
      </c>
      <c r="F23" s="70">
        <v>133</v>
      </c>
      <c r="G23" s="127">
        <v>23</v>
      </c>
      <c r="H23" s="132">
        <v>0</v>
      </c>
      <c r="I23" s="71">
        <v>2</v>
      </c>
      <c r="J23" s="71">
        <v>7</v>
      </c>
      <c r="K23" s="71">
        <v>1</v>
      </c>
      <c r="L23" s="71">
        <v>0</v>
      </c>
      <c r="M23" s="71">
        <v>1</v>
      </c>
      <c r="N23" s="71">
        <v>3</v>
      </c>
      <c r="O23" s="71">
        <v>2</v>
      </c>
      <c r="P23" s="71">
        <v>0</v>
      </c>
      <c r="Q23" s="71">
        <v>7</v>
      </c>
      <c r="R23" s="71">
        <v>0</v>
      </c>
      <c r="S23" s="72">
        <v>0</v>
      </c>
    </row>
    <row r="24" spans="1:19" s="1" customFormat="1" ht="15.6" customHeight="1" thickBot="1" x14ac:dyDescent="0.25">
      <c r="A24" s="568"/>
      <c r="B24" s="58" t="s">
        <v>21</v>
      </c>
      <c r="C24" s="124">
        <v>100</v>
      </c>
      <c r="D24" s="125">
        <f t="shared" si="1"/>
        <v>84.334908845374741</v>
      </c>
      <c r="E24" s="125">
        <f t="shared" si="1"/>
        <v>6.6846725185685347</v>
      </c>
      <c r="F24" s="126">
        <f t="shared" si="1"/>
        <v>8.9804186360567186</v>
      </c>
      <c r="G24" s="128">
        <f t="shared" si="1"/>
        <v>1.5530047265361242</v>
      </c>
      <c r="H24" s="133">
        <f t="shared" si="1"/>
        <v>0</v>
      </c>
      <c r="I24" s="107">
        <f t="shared" si="1"/>
        <v>0.13504388926401081</v>
      </c>
      <c r="J24" s="107">
        <f t="shared" si="1"/>
        <v>0.47265361242403781</v>
      </c>
      <c r="K24" s="107">
        <f t="shared" si="1"/>
        <v>6.7521944632005407E-2</v>
      </c>
      <c r="L24" s="107">
        <f t="shared" si="1"/>
        <v>0</v>
      </c>
      <c r="M24" s="107">
        <f t="shared" si="1"/>
        <v>6.7521944632005407E-2</v>
      </c>
      <c r="N24" s="107">
        <f t="shared" si="1"/>
        <v>0.20256583389601621</v>
      </c>
      <c r="O24" s="107">
        <f t="shared" si="1"/>
        <v>0.13504388926401081</v>
      </c>
      <c r="P24" s="107">
        <f t="shared" si="1"/>
        <v>0</v>
      </c>
      <c r="Q24" s="107">
        <f t="shared" si="1"/>
        <v>0.47265361242403781</v>
      </c>
      <c r="R24" s="107">
        <f t="shared" si="1"/>
        <v>0</v>
      </c>
      <c r="S24" s="108">
        <f t="shared" si="1"/>
        <v>0</v>
      </c>
    </row>
    <row r="25" spans="1:19" s="1" customFormat="1" ht="15.6" customHeight="1" thickBot="1" x14ac:dyDescent="0.25">
      <c r="A25" s="568" t="s">
        <v>156</v>
      </c>
      <c r="B25" s="35" t="s">
        <v>31</v>
      </c>
      <c r="C25" s="71">
        <v>561</v>
      </c>
      <c r="D25" s="71">
        <v>496</v>
      </c>
      <c r="E25" s="71">
        <v>22</v>
      </c>
      <c r="F25" s="70">
        <v>43</v>
      </c>
      <c r="G25" s="127">
        <v>14</v>
      </c>
      <c r="H25" s="132">
        <v>0</v>
      </c>
      <c r="I25" s="71">
        <v>1</v>
      </c>
      <c r="J25" s="71">
        <v>2</v>
      </c>
      <c r="K25" s="71">
        <v>4</v>
      </c>
      <c r="L25" s="71">
        <v>0</v>
      </c>
      <c r="M25" s="71">
        <v>0</v>
      </c>
      <c r="N25" s="71">
        <v>2</v>
      </c>
      <c r="O25" s="71">
        <v>1</v>
      </c>
      <c r="P25" s="71">
        <v>0</v>
      </c>
      <c r="Q25" s="71">
        <v>3</v>
      </c>
      <c r="R25" s="71">
        <v>0</v>
      </c>
      <c r="S25" s="72">
        <v>1</v>
      </c>
    </row>
    <row r="26" spans="1:19" s="1" customFormat="1" ht="15.6" customHeight="1" thickBot="1" x14ac:dyDescent="0.25">
      <c r="A26" s="568"/>
      <c r="B26" s="58" t="s">
        <v>21</v>
      </c>
      <c r="C26" s="124">
        <v>100</v>
      </c>
      <c r="D26" s="125">
        <f t="shared" si="1"/>
        <v>88.413547237076656</v>
      </c>
      <c r="E26" s="125">
        <f t="shared" si="1"/>
        <v>3.9215686274509802</v>
      </c>
      <c r="F26" s="126">
        <f t="shared" si="1"/>
        <v>7.66488413547237</v>
      </c>
      <c r="G26" s="128">
        <f t="shared" si="1"/>
        <v>2.4955436720142603</v>
      </c>
      <c r="H26" s="133">
        <f t="shared" si="1"/>
        <v>0</v>
      </c>
      <c r="I26" s="107">
        <f t="shared" si="1"/>
        <v>0.17825311942959002</v>
      </c>
      <c r="J26" s="107">
        <f t="shared" si="1"/>
        <v>0.35650623885918004</v>
      </c>
      <c r="K26" s="107">
        <f t="shared" si="1"/>
        <v>0.71301247771836007</v>
      </c>
      <c r="L26" s="107">
        <f t="shared" si="1"/>
        <v>0</v>
      </c>
      <c r="M26" s="107">
        <f t="shared" si="1"/>
        <v>0</v>
      </c>
      <c r="N26" s="107">
        <f t="shared" si="1"/>
        <v>0.35650623885918004</v>
      </c>
      <c r="O26" s="107">
        <f t="shared" si="1"/>
        <v>0.17825311942959002</v>
      </c>
      <c r="P26" s="107">
        <f t="shared" si="1"/>
        <v>0</v>
      </c>
      <c r="Q26" s="107">
        <f t="shared" si="1"/>
        <v>0.53475935828876997</v>
      </c>
      <c r="R26" s="107">
        <f t="shared" si="1"/>
        <v>0</v>
      </c>
      <c r="S26" s="108">
        <f t="shared" si="1"/>
        <v>0.17825311942959002</v>
      </c>
    </row>
    <row r="27" spans="1:19" s="1" customFormat="1" ht="15.6" customHeight="1" thickBot="1" x14ac:dyDescent="0.25">
      <c r="A27" s="568" t="s">
        <v>157</v>
      </c>
      <c r="B27" s="35" t="s">
        <v>31</v>
      </c>
      <c r="C27" s="71">
        <v>158</v>
      </c>
      <c r="D27" s="71">
        <v>142</v>
      </c>
      <c r="E27" s="71">
        <v>4</v>
      </c>
      <c r="F27" s="70">
        <v>12</v>
      </c>
      <c r="G27" s="127">
        <v>2</v>
      </c>
      <c r="H27" s="132"/>
      <c r="I27" s="71"/>
      <c r="J27" s="71">
        <v>1</v>
      </c>
      <c r="K27" s="71"/>
      <c r="L27" s="71"/>
      <c r="M27" s="71"/>
      <c r="N27" s="71">
        <v>1</v>
      </c>
      <c r="O27" s="71"/>
      <c r="P27" s="71"/>
      <c r="Q27" s="71"/>
      <c r="R27" s="71"/>
      <c r="S27" s="72"/>
    </row>
    <row r="28" spans="1:19" s="1" customFormat="1" ht="15.6" customHeight="1" thickBot="1" x14ac:dyDescent="0.25">
      <c r="A28" s="568"/>
      <c r="B28" s="58" t="s">
        <v>21</v>
      </c>
      <c r="C28" s="124">
        <v>100</v>
      </c>
      <c r="D28" s="125">
        <f t="shared" si="1"/>
        <v>89.87341772151899</v>
      </c>
      <c r="E28" s="125">
        <f t="shared" si="1"/>
        <v>2.5316455696202533</v>
      </c>
      <c r="F28" s="126">
        <f t="shared" si="1"/>
        <v>7.59493670886076</v>
      </c>
      <c r="G28" s="128">
        <f t="shared" si="1"/>
        <v>1.2658227848101267</v>
      </c>
      <c r="H28" s="133">
        <f t="shared" si="1"/>
        <v>0</v>
      </c>
      <c r="I28" s="107">
        <f t="shared" si="1"/>
        <v>0</v>
      </c>
      <c r="J28" s="107">
        <f t="shared" si="1"/>
        <v>0.63291139240506333</v>
      </c>
      <c r="K28" s="107">
        <f t="shared" si="1"/>
        <v>0</v>
      </c>
      <c r="L28" s="107">
        <f t="shared" si="1"/>
        <v>0</v>
      </c>
      <c r="M28" s="107">
        <f t="shared" si="1"/>
        <v>0</v>
      </c>
      <c r="N28" s="107">
        <f t="shared" si="1"/>
        <v>0.63291139240506333</v>
      </c>
      <c r="O28" s="107">
        <f t="shared" si="1"/>
        <v>0</v>
      </c>
      <c r="P28" s="107">
        <f t="shared" si="1"/>
        <v>0</v>
      </c>
      <c r="Q28" s="107">
        <f t="shared" si="1"/>
        <v>0</v>
      </c>
      <c r="R28" s="107">
        <f t="shared" si="1"/>
        <v>0</v>
      </c>
      <c r="S28" s="108">
        <f t="shared" si="1"/>
        <v>0</v>
      </c>
    </row>
    <row r="29" spans="1:19" s="1" customFormat="1" ht="15.6" customHeight="1" thickBot="1" x14ac:dyDescent="0.25">
      <c r="A29" s="568" t="s">
        <v>46</v>
      </c>
      <c r="B29" s="388" t="s">
        <v>31</v>
      </c>
      <c r="C29" s="383">
        <f>C5+C7+C9+C11+C13+C15+C17+C19+C21+C23+C25+C27</f>
        <v>7518</v>
      </c>
      <c r="D29" s="383">
        <f t="shared" ref="D29:S29" si="2">D5+D7+D9+D11+D13+D15+D17+D19+D21+D23+D25+D27</f>
        <v>5910</v>
      </c>
      <c r="E29" s="383">
        <f t="shared" si="2"/>
        <v>740</v>
      </c>
      <c r="F29" s="384">
        <f t="shared" si="2"/>
        <v>868</v>
      </c>
      <c r="G29" s="385">
        <f t="shared" si="2"/>
        <v>210</v>
      </c>
      <c r="H29" s="386">
        <f t="shared" si="2"/>
        <v>5</v>
      </c>
      <c r="I29" s="383">
        <f t="shared" si="2"/>
        <v>24</v>
      </c>
      <c r="J29" s="383">
        <f t="shared" si="2"/>
        <v>38</v>
      </c>
      <c r="K29" s="383">
        <f t="shared" si="2"/>
        <v>15</v>
      </c>
      <c r="L29" s="383">
        <f t="shared" si="2"/>
        <v>7</v>
      </c>
      <c r="M29" s="383">
        <f t="shared" si="2"/>
        <v>5</v>
      </c>
      <c r="N29" s="383">
        <f t="shared" si="2"/>
        <v>21</v>
      </c>
      <c r="O29" s="383">
        <f t="shared" si="2"/>
        <v>12</v>
      </c>
      <c r="P29" s="383">
        <f t="shared" si="2"/>
        <v>1</v>
      </c>
      <c r="Q29" s="383">
        <f t="shared" si="2"/>
        <v>80</v>
      </c>
      <c r="R29" s="383">
        <f t="shared" si="2"/>
        <v>0</v>
      </c>
      <c r="S29" s="387">
        <f t="shared" si="2"/>
        <v>2</v>
      </c>
    </row>
    <row r="30" spans="1:19" s="1" customFormat="1" ht="15.6" customHeight="1" thickBot="1" x14ac:dyDescent="0.25">
      <c r="A30" s="568"/>
      <c r="B30" s="425" t="s">
        <v>21</v>
      </c>
      <c r="C30" s="426">
        <v>100</v>
      </c>
      <c r="D30" s="427">
        <f t="shared" si="1"/>
        <v>78.61133280127693</v>
      </c>
      <c r="E30" s="427">
        <f t="shared" si="1"/>
        <v>9.8430433625964344</v>
      </c>
      <c r="F30" s="428">
        <f t="shared" si="1"/>
        <v>11.54562383612663</v>
      </c>
      <c r="G30" s="429">
        <f t="shared" si="1"/>
        <v>2.7932960893854748</v>
      </c>
      <c r="H30" s="430">
        <f t="shared" si="1"/>
        <v>6.6507049747273214E-2</v>
      </c>
      <c r="I30" s="143">
        <f t="shared" si="1"/>
        <v>0.31923383878691142</v>
      </c>
      <c r="J30" s="143">
        <f t="shared" si="1"/>
        <v>0.50545357807927649</v>
      </c>
      <c r="K30" s="143">
        <f t="shared" si="1"/>
        <v>0.19952114924181963</v>
      </c>
      <c r="L30" s="143">
        <f t="shared" si="1"/>
        <v>9.3109869646182494E-2</v>
      </c>
      <c r="M30" s="143">
        <f t="shared" si="1"/>
        <v>6.6507049747273214E-2</v>
      </c>
      <c r="N30" s="143">
        <f t="shared" si="1"/>
        <v>0.27932960893854747</v>
      </c>
      <c r="O30" s="143">
        <f t="shared" si="1"/>
        <v>0.15961691939345571</v>
      </c>
      <c r="P30" s="143">
        <f t="shared" si="1"/>
        <v>1.3301409949454644E-2</v>
      </c>
      <c r="Q30" s="143">
        <f t="shared" si="1"/>
        <v>1.0641127959563714</v>
      </c>
      <c r="R30" s="143">
        <f t="shared" si="1"/>
        <v>0</v>
      </c>
      <c r="S30" s="145">
        <f t="shared" si="1"/>
        <v>2.6602819898909287E-2</v>
      </c>
    </row>
    <row r="31" spans="1:19" ht="15" customHeight="1" x14ac:dyDescent="0.2">
      <c r="A31" s="572" t="s">
        <v>248</v>
      </c>
      <c r="B31" s="57" t="s">
        <v>31</v>
      </c>
      <c r="C31" s="334">
        <f>C5+C7+C9+C11+C13+C15+C17</f>
        <v>1976</v>
      </c>
      <c r="D31" s="45">
        <f t="shared" ref="D31:S31" si="3">D5+D7+D9+D11+D13+D15+D17</f>
        <v>1299</v>
      </c>
      <c r="E31" s="45">
        <f t="shared" si="3"/>
        <v>351</v>
      </c>
      <c r="F31" s="22">
        <f t="shared" si="3"/>
        <v>326</v>
      </c>
      <c r="G31" s="94">
        <f t="shared" si="3"/>
        <v>91</v>
      </c>
      <c r="H31" s="169">
        <f t="shared" si="3"/>
        <v>3</v>
      </c>
      <c r="I31" s="45">
        <f t="shared" si="3"/>
        <v>13</v>
      </c>
      <c r="J31" s="45">
        <f t="shared" si="3"/>
        <v>9</v>
      </c>
      <c r="K31" s="45">
        <f t="shared" si="3"/>
        <v>4</v>
      </c>
      <c r="L31" s="45">
        <f t="shared" si="3"/>
        <v>1</v>
      </c>
      <c r="M31" s="45">
        <f t="shared" si="3"/>
        <v>2</v>
      </c>
      <c r="N31" s="45">
        <f t="shared" si="3"/>
        <v>10</v>
      </c>
      <c r="O31" s="45">
        <f t="shared" si="3"/>
        <v>4</v>
      </c>
      <c r="P31" s="45">
        <f t="shared" si="3"/>
        <v>1</v>
      </c>
      <c r="Q31" s="45">
        <f t="shared" si="3"/>
        <v>43</v>
      </c>
      <c r="R31" s="45">
        <f t="shared" si="3"/>
        <v>0</v>
      </c>
      <c r="S31" s="47">
        <f t="shared" si="3"/>
        <v>1</v>
      </c>
    </row>
    <row r="32" spans="1:19" ht="15" customHeight="1" thickBot="1" x14ac:dyDescent="0.25">
      <c r="A32" s="573"/>
      <c r="B32" s="101" t="s">
        <v>21</v>
      </c>
      <c r="C32" s="164">
        <v>100</v>
      </c>
      <c r="D32" s="165">
        <f t="shared" ref="D32:S34" si="4">IF($C31=0,0%,(D31/$C31*100))</f>
        <v>65.738866396761125</v>
      </c>
      <c r="E32" s="165">
        <f t="shared" si="4"/>
        <v>17.763157894736842</v>
      </c>
      <c r="F32" s="166">
        <f t="shared" si="4"/>
        <v>16.497975708502025</v>
      </c>
      <c r="G32" s="167">
        <f t="shared" si="4"/>
        <v>4.6052631578947363</v>
      </c>
      <c r="H32" s="168">
        <f t="shared" si="4"/>
        <v>0.15182186234817813</v>
      </c>
      <c r="I32" s="151">
        <f t="shared" si="4"/>
        <v>0.6578947368421052</v>
      </c>
      <c r="J32" s="151">
        <f t="shared" si="4"/>
        <v>0.45546558704453438</v>
      </c>
      <c r="K32" s="151">
        <f t="shared" si="4"/>
        <v>0.20242914979757085</v>
      </c>
      <c r="L32" s="151">
        <f t="shared" si="4"/>
        <v>5.0607287449392711E-2</v>
      </c>
      <c r="M32" s="151">
        <f t="shared" si="4"/>
        <v>0.10121457489878542</v>
      </c>
      <c r="N32" s="151">
        <f t="shared" si="4"/>
        <v>0.50607287449392713</v>
      </c>
      <c r="O32" s="151">
        <f t="shared" si="4"/>
        <v>0.20242914979757085</v>
      </c>
      <c r="P32" s="151">
        <f t="shared" si="4"/>
        <v>5.0607287449392711E-2</v>
      </c>
      <c r="Q32" s="151">
        <f t="shared" si="4"/>
        <v>2.1761133603238867</v>
      </c>
      <c r="R32" s="151">
        <f t="shared" si="4"/>
        <v>0</v>
      </c>
      <c r="S32" s="154">
        <f t="shared" si="4"/>
        <v>5.0607287449392711E-2</v>
      </c>
    </row>
    <row r="33" spans="1:19" ht="15" customHeight="1" x14ac:dyDescent="0.2">
      <c r="A33" s="569" t="s">
        <v>47</v>
      </c>
      <c r="B33" s="295" t="s">
        <v>31</v>
      </c>
      <c r="C33" s="296">
        <f>C19+C21+C23+C25+C27</f>
        <v>5542</v>
      </c>
      <c r="D33" s="71">
        <f t="shared" ref="D33:S33" si="5">D19+D21+D23+D25+D27</f>
        <v>4611</v>
      </c>
      <c r="E33" s="71">
        <f t="shared" si="5"/>
        <v>389</v>
      </c>
      <c r="F33" s="70">
        <f t="shared" si="5"/>
        <v>542</v>
      </c>
      <c r="G33" s="127">
        <f t="shared" si="5"/>
        <v>119</v>
      </c>
      <c r="H33" s="132">
        <f t="shared" si="5"/>
        <v>2</v>
      </c>
      <c r="I33" s="71">
        <f t="shared" si="5"/>
        <v>11</v>
      </c>
      <c r="J33" s="71">
        <f t="shared" si="5"/>
        <v>29</v>
      </c>
      <c r="K33" s="71">
        <f t="shared" si="5"/>
        <v>11</v>
      </c>
      <c r="L33" s="71">
        <f t="shared" si="5"/>
        <v>6</v>
      </c>
      <c r="M33" s="71">
        <f t="shared" si="5"/>
        <v>3</v>
      </c>
      <c r="N33" s="71">
        <f t="shared" si="5"/>
        <v>11</v>
      </c>
      <c r="O33" s="71">
        <f t="shared" si="5"/>
        <v>8</v>
      </c>
      <c r="P33" s="71">
        <f t="shared" si="5"/>
        <v>0</v>
      </c>
      <c r="Q33" s="71">
        <f t="shared" si="5"/>
        <v>37</v>
      </c>
      <c r="R33" s="71">
        <f t="shared" si="5"/>
        <v>0</v>
      </c>
      <c r="S33" s="72">
        <f t="shared" si="5"/>
        <v>1</v>
      </c>
    </row>
    <row r="34" spans="1:19" ht="15" customHeight="1" thickBot="1" x14ac:dyDescent="0.25">
      <c r="A34" s="570"/>
      <c r="B34" s="297" t="s">
        <v>21</v>
      </c>
      <c r="C34" s="177">
        <v>100</v>
      </c>
      <c r="D34" s="178">
        <f t="shared" si="4"/>
        <v>83.201010465535902</v>
      </c>
      <c r="E34" s="178">
        <f t="shared" si="4"/>
        <v>7.0191266690725369</v>
      </c>
      <c r="F34" s="179">
        <f t="shared" si="4"/>
        <v>9.7798628653915554</v>
      </c>
      <c r="G34" s="180">
        <f t="shared" si="4"/>
        <v>2.147239263803681</v>
      </c>
      <c r="H34" s="181">
        <f t="shared" si="4"/>
        <v>3.6088054853843372E-2</v>
      </c>
      <c r="I34" s="156">
        <f t="shared" si="4"/>
        <v>0.19848430169613859</v>
      </c>
      <c r="J34" s="156">
        <f t="shared" si="4"/>
        <v>0.52327679538072891</v>
      </c>
      <c r="K34" s="156">
        <f t="shared" si="4"/>
        <v>0.19848430169613859</v>
      </c>
      <c r="L34" s="156">
        <f t="shared" si="4"/>
        <v>0.10826416456153012</v>
      </c>
      <c r="M34" s="156">
        <f t="shared" si="4"/>
        <v>5.4132082280765062E-2</v>
      </c>
      <c r="N34" s="156">
        <f t="shared" si="4"/>
        <v>0.19848430169613859</v>
      </c>
      <c r="O34" s="156">
        <f t="shared" si="4"/>
        <v>0.14435221941537349</v>
      </c>
      <c r="P34" s="156">
        <f t="shared" si="4"/>
        <v>0</v>
      </c>
      <c r="Q34" s="156">
        <f t="shared" si="4"/>
        <v>0.66762901479610248</v>
      </c>
      <c r="R34" s="156">
        <f t="shared" si="4"/>
        <v>0</v>
      </c>
      <c r="S34" s="157">
        <f t="shared" si="4"/>
        <v>1.8044027426921686E-2</v>
      </c>
    </row>
    <row r="35" spans="1:19" ht="13.5" thickTop="1" x14ac:dyDescent="0.2"/>
  </sheetData>
  <mergeCells count="18">
    <mergeCell ref="A1:S2"/>
    <mergeCell ref="A29:A30"/>
    <mergeCell ref="A15:A16"/>
    <mergeCell ref="A17:A18"/>
    <mergeCell ref="A25:A26"/>
    <mergeCell ref="A27:A28"/>
    <mergeCell ref="A11:A12"/>
    <mergeCell ref="A13:A14"/>
    <mergeCell ref="A7:A8"/>
    <mergeCell ref="A9:A10"/>
    <mergeCell ref="A3:B3"/>
    <mergeCell ref="A19:A20"/>
    <mergeCell ref="A21:A22"/>
    <mergeCell ref="A23:A24"/>
    <mergeCell ref="A33:A34"/>
    <mergeCell ref="H4:S4"/>
    <mergeCell ref="A5:A6"/>
    <mergeCell ref="A31:A32"/>
  </mergeCells>
  <phoneticPr fontId="0" type="noConversion"/>
  <pageMargins left="0.25" right="0.25" top="0.25" bottom="0.25" header="0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31"/>
  <sheetViews>
    <sheetView zoomScaleNormal="100" zoomScaleSheetLayoutView="100" workbookViewId="0">
      <selection activeCell="D33" sqref="D33"/>
    </sheetView>
  </sheetViews>
  <sheetFormatPr defaultColWidth="8.85546875" defaultRowHeight="12.75" x14ac:dyDescent="0.2"/>
  <cols>
    <col min="1" max="1" width="12.42578125" style="3" customWidth="1"/>
    <col min="2" max="2" width="3.28515625" style="16" customWidth="1"/>
    <col min="3" max="3" width="7.7109375" style="3" customWidth="1"/>
    <col min="4" max="4" width="9.42578125" style="3" customWidth="1"/>
    <col min="5" max="5" width="8.42578125" style="3" customWidth="1"/>
    <col min="6" max="6" width="9.28515625" style="3" customWidth="1"/>
    <col min="7" max="7" width="9.42578125" style="3" customWidth="1"/>
    <col min="8" max="8" width="12.85546875" style="3" customWidth="1"/>
    <col min="9" max="9" width="9.5703125" style="3" customWidth="1"/>
    <col min="10" max="10" width="10" style="3" customWidth="1"/>
    <col min="11" max="11" width="10.140625" style="3" customWidth="1"/>
    <col min="12" max="12" width="11.28515625" style="3" customWidth="1"/>
    <col min="13" max="13" width="10.85546875" style="3" customWidth="1"/>
    <col min="14" max="15" width="9.7109375" style="3" customWidth="1"/>
    <col min="16" max="16" width="11.5703125" style="3" customWidth="1"/>
    <col min="17" max="17" width="9.7109375" style="3" customWidth="1"/>
    <col min="18" max="18" width="9.42578125" style="3" customWidth="1"/>
    <col min="19" max="19" width="12.85546875" style="3" customWidth="1"/>
  </cols>
  <sheetData>
    <row r="1" spans="1:19" ht="18" customHeight="1" thickTop="1" x14ac:dyDescent="0.2">
      <c r="A1" s="516" t="s">
        <v>189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550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579" t="s">
        <v>144</v>
      </c>
      <c r="B3" s="580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45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212" t="s">
        <v>17</v>
      </c>
    </row>
    <row r="4" spans="1:19" s="1" customFormat="1" ht="30" customHeight="1" thickTop="1" thickBot="1" x14ac:dyDescent="0.25">
      <c r="A4" s="276" t="s">
        <v>23</v>
      </c>
      <c r="B4" s="105" t="s">
        <v>21</v>
      </c>
      <c r="C4" s="102"/>
      <c r="D4" s="214"/>
      <c r="E4" s="214"/>
      <c r="F4" s="103">
        <v>0.12</v>
      </c>
      <c r="G4" s="104">
        <v>0.02</v>
      </c>
      <c r="H4" s="554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6"/>
    </row>
    <row r="5" spans="1:19" s="1" customFormat="1" ht="15.6" customHeight="1" thickTop="1" thickBot="1" x14ac:dyDescent="0.25">
      <c r="A5" s="581" t="s">
        <v>145</v>
      </c>
      <c r="B5" s="409" t="s">
        <v>31</v>
      </c>
      <c r="C5" s="45">
        <v>99</v>
      </c>
      <c r="D5" s="45">
        <v>64</v>
      </c>
      <c r="E5" s="45">
        <v>27</v>
      </c>
      <c r="F5" s="22">
        <v>8</v>
      </c>
      <c r="G5" s="94">
        <v>3</v>
      </c>
      <c r="H5" s="169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1</v>
      </c>
      <c r="P5" s="45">
        <v>0</v>
      </c>
      <c r="Q5" s="45">
        <v>2</v>
      </c>
      <c r="R5" s="45">
        <v>0</v>
      </c>
      <c r="S5" s="47">
        <v>0</v>
      </c>
    </row>
    <row r="6" spans="1:19" s="1" customFormat="1" ht="15.6" customHeight="1" thickBot="1" x14ac:dyDescent="0.25">
      <c r="A6" s="582"/>
      <c r="B6" s="409" t="s">
        <v>21</v>
      </c>
      <c r="C6" s="124">
        <v>100</v>
      </c>
      <c r="D6" s="125">
        <f t="shared" ref="D6:S20" si="0">IF($C5=0,0%,(D5/$C5*100))</f>
        <v>64.646464646464651</v>
      </c>
      <c r="E6" s="125">
        <f t="shared" si="0"/>
        <v>27.27272727272727</v>
      </c>
      <c r="F6" s="126">
        <f t="shared" si="0"/>
        <v>8.0808080808080813</v>
      </c>
      <c r="G6" s="128">
        <f t="shared" si="0"/>
        <v>3.0303030303030303</v>
      </c>
      <c r="H6" s="133">
        <f t="shared" si="0"/>
        <v>0</v>
      </c>
      <c r="I6" s="107">
        <f t="shared" si="0"/>
        <v>0</v>
      </c>
      <c r="J6" s="107">
        <f t="shared" si="0"/>
        <v>0</v>
      </c>
      <c r="K6" s="107">
        <f t="shared" si="0"/>
        <v>0</v>
      </c>
      <c r="L6" s="107">
        <f t="shared" si="0"/>
        <v>0</v>
      </c>
      <c r="M6" s="107">
        <f t="shared" si="0"/>
        <v>0</v>
      </c>
      <c r="N6" s="107">
        <f t="shared" si="0"/>
        <v>0</v>
      </c>
      <c r="O6" s="107">
        <f t="shared" si="0"/>
        <v>1.0101010101010102</v>
      </c>
      <c r="P6" s="107">
        <f t="shared" si="0"/>
        <v>0</v>
      </c>
      <c r="Q6" s="107">
        <f t="shared" si="0"/>
        <v>2.0202020202020203</v>
      </c>
      <c r="R6" s="107">
        <f t="shared" si="0"/>
        <v>0</v>
      </c>
      <c r="S6" s="108">
        <f t="shared" si="0"/>
        <v>0</v>
      </c>
    </row>
    <row r="7" spans="1:19" s="1" customFormat="1" ht="15.6" customHeight="1" thickBot="1" x14ac:dyDescent="0.25">
      <c r="A7" s="582" t="s">
        <v>146</v>
      </c>
      <c r="B7" s="409" t="s">
        <v>31</v>
      </c>
      <c r="C7" s="71">
        <v>248</v>
      </c>
      <c r="D7" s="71">
        <v>152</v>
      </c>
      <c r="E7" s="71">
        <v>72</v>
      </c>
      <c r="F7" s="70">
        <v>24</v>
      </c>
      <c r="G7" s="127">
        <v>7</v>
      </c>
      <c r="H7" s="132">
        <v>2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5</v>
      </c>
      <c r="R7" s="71">
        <v>0</v>
      </c>
      <c r="S7" s="72">
        <v>0</v>
      </c>
    </row>
    <row r="8" spans="1:19" s="1" customFormat="1" ht="15.6" customHeight="1" thickBot="1" x14ac:dyDescent="0.25">
      <c r="A8" s="582"/>
      <c r="B8" s="409" t="s">
        <v>21</v>
      </c>
      <c r="C8" s="124">
        <v>100</v>
      </c>
      <c r="D8" s="125">
        <f t="shared" si="0"/>
        <v>61.29032258064516</v>
      </c>
      <c r="E8" s="125">
        <f t="shared" si="0"/>
        <v>29.032258064516132</v>
      </c>
      <c r="F8" s="126">
        <f t="shared" si="0"/>
        <v>9.67741935483871</v>
      </c>
      <c r="G8" s="128">
        <f t="shared" si="0"/>
        <v>2.82258064516129</v>
      </c>
      <c r="H8" s="133">
        <f t="shared" si="0"/>
        <v>0.80645161290322576</v>
      </c>
      <c r="I8" s="107">
        <f t="shared" si="0"/>
        <v>0</v>
      </c>
      <c r="J8" s="107">
        <f t="shared" si="0"/>
        <v>0</v>
      </c>
      <c r="K8" s="107">
        <f t="shared" si="0"/>
        <v>0</v>
      </c>
      <c r="L8" s="107">
        <f t="shared" si="0"/>
        <v>0</v>
      </c>
      <c r="M8" s="107">
        <f t="shared" si="0"/>
        <v>0</v>
      </c>
      <c r="N8" s="107">
        <f t="shared" si="0"/>
        <v>0</v>
      </c>
      <c r="O8" s="107">
        <f t="shared" si="0"/>
        <v>0</v>
      </c>
      <c r="P8" s="107">
        <f t="shared" si="0"/>
        <v>0</v>
      </c>
      <c r="Q8" s="107">
        <f t="shared" si="0"/>
        <v>2.0161290322580645</v>
      </c>
      <c r="R8" s="107">
        <f t="shared" si="0"/>
        <v>0</v>
      </c>
      <c r="S8" s="108">
        <f t="shared" si="0"/>
        <v>0</v>
      </c>
    </row>
    <row r="9" spans="1:19" s="1" customFormat="1" ht="15.6" customHeight="1" x14ac:dyDescent="0.2">
      <c r="A9" s="577" t="s">
        <v>147</v>
      </c>
      <c r="B9" s="409" t="s">
        <v>31</v>
      </c>
      <c r="C9" s="71">
        <v>40</v>
      </c>
      <c r="D9" s="71">
        <v>27</v>
      </c>
      <c r="E9" s="71">
        <v>10</v>
      </c>
      <c r="F9" s="70">
        <v>3</v>
      </c>
      <c r="G9" s="127">
        <v>1</v>
      </c>
      <c r="H9" s="132">
        <v>0</v>
      </c>
      <c r="I9" s="71">
        <v>0</v>
      </c>
      <c r="J9" s="71">
        <v>1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2">
        <v>0</v>
      </c>
    </row>
    <row r="10" spans="1:19" s="1" customFormat="1" ht="15.6" customHeight="1" thickBot="1" x14ac:dyDescent="0.25">
      <c r="A10" s="578"/>
      <c r="B10" s="409" t="s">
        <v>21</v>
      </c>
      <c r="C10" s="124">
        <v>100</v>
      </c>
      <c r="D10" s="125">
        <f t="shared" si="0"/>
        <v>67.5</v>
      </c>
      <c r="E10" s="125">
        <f t="shared" si="0"/>
        <v>25</v>
      </c>
      <c r="F10" s="126">
        <f t="shared" si="0"/>
        <v>7.5</v>
      </c>
      <c r="G10" s="128">
        <f t="shared" si="0"/>
        <v>2.5</v>
      </c>
      <c r="H10" s="133">
        <f t="shared" si="0"/>
        <v>0</v>
      </c>
      <c r="I10" s="107">
        <f t="shared" si="0"/>
        <v>0</v>
      </c>
      <c r="J10" s="107">
        <f t="shared" si="0"/>
        <v>2.5</v>
      </c>
      <c r="K10" s="107">
        <f t="shared" si="0"/>
        <v>0</v>
      </c>
      <c r="L10" s="107">
        <f t="shared" si="0"/>
        <v>0</v>
      </c>
      <c r="M10" s="107">
        <f t="shared" si="0"/>
        <v>0</v>
      </c>
      <c r="N10" s="107">
        <f t="shared" si="0"/>
        <v>0</v>
      </c>
      <c r="O10" s="107">
        <f t="shared" si="0"/>
        <v>0</v>
      </c>
      <c r="P10" s="107">
        <f t="shared" si="0"/>
        <v>0</v>
      </c>
      <c r="Q10" s="107">
        <f t="shared" si="0"/>
        <v>0</v>
      </c>
      <c r="R10" s="107">
        <f t="shared" si="0"/>
        <v>0</v>
      </c>
      <c r="S10" s="108">
        <f t="shared" si="0"/>
        <v>0</v>
      </c>
    </row>
    <row r="11" spans="1:19" s="1" customFormat="1" ht="15.6" customHeight="1" x14ac:dyDescent="0.2">
      <c r="A11" s="577" t="s">
        <v>148</v>
      </c>
      <c r="B11" s="409" t="s">
        <v>31</v>
      </c>
      <c r="C11" s="71">
        <v>91</v>
      </c>
      <c r="D11" s="71">
        <v>63</v>
      </c>
      <c r="E11" s="71">
        <v>23</v>
      </c>
      <c r="F11" s="70">
        <v>5</v>
      </c>
      <c r="G11" s="127">
        <v>2</v>
      </c>
      <c r="H11" s="132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1</v>
      </c>
      <c r="O11" s="71">
        <v>1</v>
      </c>
      <c r="P11" s="71">
        <v>0</v>
      </c>
      <c r="Q11" s="71">
        <v>0</v>
      </c>
      <c r="R11" s="71">
        <v>0</v>
      </c>
      <c r="S11" s="72">
        <v>0</v>
      </c>
    </row>
    <row r="12" spans="1:19" s="1" customFormat="1" ht="15.6" customHeight="1" thickBot="1" x14ac:dyDescent="0.25">
      <c r="A12" s="578"/>
      <c r="B12" s="409" t="s">
        <v>21</v>
      </c>
      <c r="C12" s="124">
        <v>100</v>
      </c>
      <c r="D12" s="125">
        <f t="shared" si="0"/>
        <v>69.230769230769226</v>
      </c>
      <c r="E12" s="125">
        <f t="shared" si="0"/>
        <v>25.274725274725274</v>
      </c>
      <c r="F12" s="126">
        <f t="shared" si="0"/>
        <v>5.4945054945054945</v>
      </c>
      <c r="G12" s="128">
        <f t="shared" si="0"/>
        <v>2.197802197802198</v>
      </c>
      <c r="H12" s="133">
        <f t="shared" si="0"/>
        <v>0</v>
      </c>
      <c r="I12" s="107">
        <f t="shared" si="0"/>
        <v>0</v>
      </c>
      <c r="J12" s="107">
        <f t="shared" si="0"/>
        <v>0</v>
      </c>
      <c r="K12" s="107">
        <f t="shared" si="0"/>
        <v>0</v>
      </c>
      <c r="L12" s="107">
        <f t="shared" si="0"/>
        <v>0</v>
      </c>
      <c r="M12" s="107">
        <f t="shared" si="0"/>
        <v>0</v>
      </c>
      <c r="N12" s="107">
        <f t="shared" si="0"/>
        <v>1.098901098901099</v>
      </c>
      <c r="O12" s="107">
        <f t="shared" si="0"/>
        <v>1.098901098901099</v>
      </c>
      <c r="P12" s="107">
        <f t="shared" si="0"/>
        <v>0</v>
      </c>
      <c r="Q12" s="107">
        <f t="shared" si="0"/>
        <v>0</v>
      </c>
      <c r="R12" s="107">
        <f t="shared" si="0"/>
        <v>0</v>
      </c>
      <c r="S12" s="108">
        <f t="shared" si="0"/>
        <v>0</v>
      </c>
    </row>
    <row r="13" spans="1:19" s="1" customFormat="1" ht="15.6" customHeight="1" x14ac:dyDescent="0.2">
      <c r="A13" s="577" t="s">
        <v>149</v>
      </c>
      <c r="B13" s="409" t="s">
        <v>31</v>
      </c>
      <c r="C13" s="71">
        <v>6</v>
      </c>
      <c r="D13" s="71">
        <v>5</v>
      </c>
      <c r="E13" s="71">
        <v>1</v>
      </c>
      <c r="F13" s="70">
        <v>0</v>
      </c>
      <c r="G13" s="127">
        <v>0</v>
      </c>
      <c r="H13" s="132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2">
        <v>0</v>
      </c>
    </row>
    <row r="14" spans="1:19" s="1" customFormat="1" ht="15.6" customHeight="1" thickBot="1" x14ac:dyDescent="0.25">
      <c r="A14" s="578"/>
      <c r="B14" s="409" t="s">
        <v>21</v>
      </c>
      <c r="C14" s="124">
        <v>100</v>
      </c>
      <c r="D14" s="125">
        <f t="shared" si="0"/>
        <v>83.333333333333343</v>
      </c>
      <c r="E14" s="125">
        <f t="shared" si="0"/>
        <v>16.666666666666664</v>
      </c>
      <c r="F14" s="126">
        <f t="shared" si="0"/>
        <v>0</v>
      </c>
      <c r="G14" s="128">
        <f t="shared" si="0"/>
        <v>0</v>
      </c>
      <c r="H14" s="133">
        <f t="shared" si="0"/>
        <v>0</v>
      </c>
      <c r="I14" s="107">
        <f t="shared" si="0"/>
        <v>0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0</v>
      </c>
      <c r="N14" s="107">
        <f t="shared" si="0"/>
        <v>0</v>
      </c>
      <c r="O14" s="107">
        <f t="shared" si="0"/>
        <v>0</v>
      </c>
      <c r="P14" s="107">
        <f t="shared" si="0"/>
        <v>0</v>
      </c>
      <c r="Q14" s="107">
        <f t="shared" si="0"/>
        <v>0</v>
      </c>
      <c r="R14" s="107">
        <f t="shared" si="0"/>
        <v>0</v>
      </c>
      <c r="S14" s="108">
        <f t="shared" si="0"/>
        <v>0</v>
      </c>
    </row>
    <row r="15" spans="1:19" s="1" customFormat="1" ht="15.6" customHeight="1" x14ac:dyDescent="0.2">
      <c r="A15" s="577" t="s">
        <v>150</v>
      </c>
      <c r="B15" s="409" t="s">
        <v>31</v>
      </c>
      <c r="C15" s="71">
        <v>76</v>
      </c>
      <c r="D15" s="71">
        <v>60</v>
      </c>
      <c r="E15" s="71">
        <v>9</v>
      </c>
      <c r="F15" s="70">
        <v>7</v>
      </c>
      <c r="G15" s="127">
        <v>1</v>
      </c>
      <c r="H15" s="132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2">
        <v>0</v>
      </c>
    </row>
    <row r="16" spans="1:19" s="1" customFormat="1" ht="15.6" customHeight="1" thickBot="1" x14ac:dyDescent="0.25">
      <c r="A16" s="578"/>
      <c r="B16" s="409" t="s">
        <v>21</v>
      </c>
      <c r="C16" s="124">
        <v>100</v>
      </c>
      <c r="D16" s="125">
        <f t="shared" si="0"/>
        <v>78.94736842105263</v>
      </c>
      <c r="E16" s="125">
        <f t="shared" si="0"/>
        <v>11.842105263157894</v>
      </c>
      <c r="F16" s="126">
        <f t="shared" si="0"/>
        <v>9.2105263157894726</v>
      </c>
      <c r="G16" s="128">
        <f t="shared" si="0"/>
        <v>1.3157894736842104</v>
      </c>
      <c r="H16" s="133">
        <f t="shared" si="0"/>
        <v>0</v>
      </c>
      <c r="I16" s="107">
        <f t="shared" si="0"/>
        <v>0</v>
      </c>
      <c r="J16" s="107">
        <f t="shared" si="0"/>
        <v>1.3157894736842104</v>
      </c>
      <c r="K16" s="107">
        <f t="shared" si="0"/>
        <v>0</v>
      </c>
      <c r="L16" s="107">
        <f t="shared" si="0"/>
        <v>0</v>
      </c>
      <c r="M16" s="107">
        <f t="shared" si="0"/>
        <v>0</v>
      </c>
      <c r="N16" s="107">
        <f t="shared" si="0"/>
        <v>0</v>
      </c>
      <c r="O16" s="107">
        <f t="shared" si="0"/>
        <v>0</v>
      </c>
      <c r="P16" s="107">
        <f t="shared" si="0"/>
        <v>0</v>
      </c>
      <c r="Q16" s="107">
        <f t="shared" si="0"/>
        <v>0</v>
      </c>
      <c r="R16" s="107">
        <f t="shared" si="0"/>
        <v>0</v>
      </c>
      <c r="S16" s="108">
        <f t="shared" si="0"/>
        <v>0</v>
      </c>
    </row>
    <row r="17" spans="1:19" s="1" customFormat="1" ht="15.6" customHeight="1" x14ac:dyDescent="0.2">
      <c r="A17" s="577" t="s">
        <v>151</v>
      </c>
      <c r="B17" s="409" t="s">
        <v>31</v>
      </c>
      <c r="C17" s="71">
        <v>0</v>
      </c>
      <c r="D17" s="71">
        <v>0</v>
      </c>
      <c r="E17" s="71">
        <v>0</v>
      </c>
      <c r="F17" s="70">
        <v>0</v>
      </c>
      <c r="G17" s="127">
        <v>0</v>
      </c>
      <c r="H17" s="132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2">
        <v>0</v>
      </c>
    </row>
    <row r="18" spans="1:19" s="1" customFormat="1" ht="15.6" customHeight="1" thickBot="1" x14ac:dyDescent="0.25">
      <c r="A18" s="578"/>
      <c r="B18" s="409" t="s">
        <v>21</v>
      </c>
      <c r="C18" s="124">
        <v>100</v>
      </c>
      <c r="D18" s="125">
        <f t="shared" si="0"/>
        <v>0</v>
      </c>
      <c r="E18" s="125">
        <f t="shared" si="0"/>
        <v>0</v>
      </c>
      <c r="F18" s="126">
        <f t="shared" si="0"/>
        <v>0</v>
      </c>
      <c r="G18" s="128">
        <f t="shared" si="0"/>
        <v>0</v>
      </c>
      <c r="H18" s="133">
        <f t="shared" si="0"/>
        <v>0</v>
      </c>
      <c r="I18" s="107">
        <f t="shared" si="0"/>
        <v>0</v>
      </c>
      <c r="J18" s="107">
        <f t="shared" si="0"/>
        <v>0</v>
      </c>
      <c r="K18" s="107">
        <f t="shared" si="0"/>
        <v>0</v>
      </c>
      <c r="L18" s="107">
        <f t="shared" si="0"/>
        <v>0</v>
      </c>
      <c r="M18" s="107">
        <f t="shared" si="0"/>
        <v>0</v>
      </c>
      <c r="N18" s="107">
        <f t="shared" si="0"/>
        <v>0</v>
      </c>
      <c r="O18" s="107">
        <f t="shared" si="0"/>
        <v>0</v>
      </c>
      <c r="P18" s="107">
        <f t="shared" si="0"/>
        <v>0</v>
      </c>
      <c r="Q18" s="107">
        <f t="shared" si="0"/>
        <v>0</v>
      </c>
      <c r="R18" s="107">
        <f t="shared" si="0"/>
        <v>0</v>
      </c>
      <c r="S18" s="108">
        <f t="shared" si="0"/>
        <v>0</v>
      </c>
    </row>
    <row r="19" spans="1:19" s="1" customFormat="1" ht="15.6" customHeight="1" x14ac:dyDescent="0.2">
      <c r="A19" s="577" t="s">
        <v>152</v>
      </c>
      <c r="B19" s="409" t="s">
        <v>31</v>
      </c>
      <c r="C19" s="71">
        <v>19</v>
      </c>
      <c r="D19" s="71">
        <v>15</v>
      </c>
      <c r="E19" s="71">
        <v>3</v>
      </c>
      <c r="F19" s="70">
        <v>1</v>
      </c>
      <c r="G19" s="127">
        <v>1</v>
      </c>
      <c r="H19" s="132">
        <v>0</v>
      </c>
      <c r="I19" s="71">
        <v>0</v>
      </c>
      <c r="J19" s="71">
        <v>1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2">
        <v>0</v>
      </c>
    </row>
    <row r="20" spans="1:19" s="1" customFormat="1" ht="15.6" customHeight="1" thickBot="1" x14ac:dyDescent="0.25">
      <c r="A20" s="578"/>
      <c r="B20" s="409" t="s">
        <v>21</v>
      </c>
      <c r="C20" s="124">
        <v>100</v>
      </c>
      <c r="D20" s="125">
        <f t="shared" si="0"/>
        <v>78.94736842105263</v>
      </c>
      <c r="E20" s="125">
        <f t="shared" si="0"/>
        <v>15.789473684210526</v>
      </c>
      <c r="F20" s="126">
        <f t="shared" si="0"/>
        <v>5.2631578947368416</v>
      </c>
      <c r="G20" s="128">
        <f t="shared" si="0"/>
        <v>5.2631578947368416</v>
      </c>
      <c r="H20" s="133">
        <f t="shared" si="0"/>
        <v>0</v>
      </c>
      <c r="I20" s="107">
        <f t="shared" si="0"/>
        <v>0</v>
      </c>
      <c r="J20" s="107">
        <f t="shared" si="0"/>
        <v>5.2631578947368416</v>
      </c>
      <c r="K20" s="107">
        <f t="shared" si="0"/>
        <v>0</v>
      </c>
      <c r="L20" s="107">
        <f t="shared" si="0"/>
        <v>0</v>
      </c>
      <c r="M20" s="107">
        <f t="shared" si="0"/>
        <v>0</v>
      </c>
      <c r="N20" s="107">
        <f t="shared" si="0"/>
        <v>0</v>
      </c>
      <c r="O20" s="107">
        <f t="shared" si="0"/>
        <v>0</v>
      </c>
      <c r="P20" s="107">
        <f t="shared" si="0"/>
        <v>0</v>
      </c>
      <c r="Q20" s="107">
        <f t="shared" si="0"/>
        <v>0</v>
      </c>
      <c r="R20" s="107">
        <f t="shared" si="0"/>
        <v>0</v>
      </c>
      <c r="S20" s="108">
        <f t="shared" si="0"/>
        <v>0</v>
      </c>
    </row>
    <row r="21" spans="1:19" s="1" customFormat="1" ht="15.6" customHeight="1" x14ac:dyDescent="0.2">
      <c r="A21" s="577" t="s">
        <v>153</v>
      </c>
      <c r="B21" s="409" t="s">
        <v>31</v>
      </c>
      <c r="C21" s="71">
        <v>18</v>
      </c>
      <c r="D21" s="71">
        <v>12</v>
      </c>
      <c r="E21" s="71">
        <v>4</v>
      </c>
      <c r="F21" s="70">
        <v>2</v>
      </c>
      <c r="G21" s="127">
        <v>1</v>
      </c>
      <c r="H21" s="132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1</v>
      </c>
      <c r="R21" s="71">
        <v>0</v>
      </c>
      <c r="S21" s="72">
        <v>0</v>
      </c>
    </row>
    <row r="22" spans="1:19" s="1" customFormat="1" ht="15.6" customHeight="1" thickBot="1" x14ac:dyDescent="0.25">
      <c r="A22" s="578"/>
      <c r="B22" s="409" t="s">
        <v>21</v>
      </c>
      <c r="C22" s="124">
        <v>100</v>
      </c>
      <c r="D22" s="125">
        <f t="shared" ref="D22:S24" si="1">IF($C21=0,0%,(D21/$C21*100))</f>
        <v>66.666666666666657</v>
      </c>
      <c r="E22" s="125">
        <f t="shared" si="1"/>
        <v>22.222222222222221</v>
      </c>
      <c r="F22" s="126">
        <f t="shared" si="1"/>
        <v>11.111111111111111</v>
      </c>
      <c r="G22" s="128">
        <f t="shared" si="1"/>
        <v>5.5555555555555554</v>
      </c>
      <c r="H22" s="133">
        <f t="shared" si="1"/>
        <v>0</v>
      </c>
      <c r="I22" s="107">
        <f t="shared" si="1"/>
        <v>0</v>
      </c>
      <c r="J22" s="107">
        <f t="shared" si="1"/>
        <v>0</v>
      </c>
      <c r="K22" s="107">
        <f t="shared" si="1"/>
        <v>0</v>
      </c>
      <c r="L22" s="107">
        <f t="shared" si="1"/>
        <v>0</v>
      </c>
      <c r="M22" s="107">
        <f t="shared" si="1"/>
        <v>0</v>
      </c>
      <c r="N22" s="107">
        <f t="shared" si="1"/>
        <v>0</v>
      </c>
      <c r="O22" s="107">
        <f t="shared" si="1"/>
        <v>0</v>
      </c>
      <c r="P22" s="107">
        <f t="shared" si="1"/>
        <v>0</v>
      </c>
      <c r="Q22" s="107">
        <f t="shared" si="1"/>
        <v>5.5555555555555554</v>
      </c>
      <c r="R22" s="107">
        <f t="shared" si="1"/>
        <v>0</v>
      </c>
      <c r="S22" s="108">
        <f t="shared" si="1"/>
        <v>0</v>
      </c>
    </row>
    <row r="23" spans="1:19" s="1" customFormat="1" ht="15.6" customHeight="1" x14ac:dyDescent="0.2">
      <c r="A23" s="577" t="s">
        <v>154</v>
      </c>
      <c r="B23" s="409" t="s">
        <v>31</v>
      </c>
      <c r="C23" s="71">
        <v>11</v>
      </c>
      <c r="D23" s="71">
        <v>7</v>
      </c>
      <c r="E23" s="71">
        <v>2</v>
      </c>
      <c r="F23" s="70">
        <v>2</v>
      </c>
      <c r="G23" s="127">
        <v>2</v>
      </c>
      <c r="H23" s="132"/>
      <c r="I23" s="71">
        <v>1</v>
      </c>
      <c r="J23" s="71"/>
      <c r="K23" s="71"/>
      <c r="L23" s="71"/>
      <c r="M23" s="71"/>
      <c r="N23" s="71"/>
      <c r="O23" s="71">
        <v>1</v>
      </c>
      <c r="P23" s="71"/>
      <c r="Q23" s="71"/>
      <c r="R23" s="71"/>
      <c r="S23" s="72"/>
    </row>
    <row r="24" spans="1:19" s="1" customFormat="1" ht="15.6" customHeight="1" thickBot="1" x14ac:dyDescent="0.25">
      <c r="A24" s="578"/>
      <c r="B24" s="409" t="s">
        <v>21</v>
      </c>
      <c r="C24" s="124">
        <v>100</v>
      </c>
      <c r="D24" s="125">
        <f t="shared" si="1"/>
        <v>63.636363636363633</v>
      </c>
      <c r="E24" s="125">
        <f t="shared" si="1"/>
        <v>18.181818181818183</v>
      </c>
      <c r="F24" s="126">
        <f t="shared" si="1"/>
        <v>18.181818181818183</v>
      </c>
      <c r="G24" s="128">
        <f t="shared" si="1"/>
        <v>18.181818181818183</v>
      </c>
      <c r="H24" s="133">
        <f t="shared" si="1"/>
        <v>0</v>
      </c>
      <c r="I24" s="107">
        <f t="shared" si="1"/>
        <v>9.0909090909090917</v>
      </c>
      <c r="J24" s="107">
        <f t="shared" si="1"/>
        <v>0</v>
      </c>
      <c r="K24" s="107">
        <f t="shared" si="1"/>
        <v>0</v>
      </c>
      <c r="L24" s="107">
        <f t="shared" si="1"/>
        <v>0</v>
      </c>
      <c r="M24" s="107">
        <f t="shared" si="1"/>
        <v>0</v>
      </c>
      <c r="N24" s="107">
        <f t="shared" si="1"/>
        <v>0</v>
      </c>
      <c r="O24" s="107">
        <f t="shared" si="1"/>
        <v>9.0909090909090917</v>
      </c>
      <c r="P24" s="107">
        <f t="shared" si="1"/>
        <v>0</v>
      </c>
      <c r="Q24" s="107">
        <f t="shared" si="1"/>
        <v>0</v>
      </c>
      <c r="R24" s="107">
        <f t="shared" si="1"/>
        <v>0</v>
      </c>
      <c r="S24" s="108">
        <f t="shared" si="1"/>
        <v>0</v>
      </c>
    </row>
    <row r="25" spans="1:19" ht="19.5" customHeight="1" thickTop="1" x14ac:dyDescent="0.2">
      <c r="A25" s="585" t="s">
        <v>46</v>
      </c>
      <c r="B25" s="409" t="s">
        <v>31</v>
      </c>
      <c r="C25" s="182">
        <f>C5+C7+C9+C11+C13+C15+C17+C19+C21+C23</f>
        <v>608</v>
      </c>
      <c r="D25" s="171">
        <f t="shared" ref="D25:S25" si="2">D5+D7+D9+D11+D13+D15+D17+D19+D21+D23</f>
        <v>405</v>
      </c>
      <c r="E25" s="171">
        <f t="shared" si="2"/>
        <v>151</v>
      </c>
      <c r="F25" s="172">
        <f t="shared" si="2"/>
        <v>52</v>
      </c>
      <c r="G25" s="173">
        <f t="shared" si="2"/>
        <v>18</v>
      </c>
      <c r="H25" s="174">
        <f t="shared" si="2"/>
        <v>2</v>
      </c>
      <c r="I25" s="171">
        <f t="shared" si="2"/>
        <v>1</v>
      </c>
      <c r="J25" s="171">
        <f t="shared" si="2"/>
        <v>3</v>
      </c>
      <c r="K25" s="171">
        <f t="shared" si="2"/>
        <v>0</v>
      </c>
      <c r="L25" s="171">
        <f t="shared" si="2"/>
        <v>0</v>
      </c>
      <c r="M25" s="171">
        <f t="shared" si="2"/>
        <v>0</v>
      </c>
      <c r="N25" s="171">
        <f t="shared" si="2"/>
        <v>1</v>
      </c>
      <c r="O25" s="171">
        <f t="shared" si="2"/>
        <v>3</v>
      </c>
      <c r="P25" s="171">
        <f t="shared" si="2"/>
        <v>0</v>
      </c>
      <c r="Q25" s="171">
        <f t="shared" si="2"/>
        <v>8</v>
      </c>
      <c r="R25" s="171">
        <f t="shared" si="2"/>
        <v>0</v>
      </c>
      <c r="S25" s="175">
        <f t="shared" si="2"/>
        <v>0</v>
      </c>
    </row>
    <row r="26" spans="1:19" ht="15.6" customHeight="1" thickBot="1" x14ac:dyDescent="0.25">
      <c r="A26" s="586"/>
      <c r="B26" s="409" t="s">
        <v>21</v>
      </c>
      <c r="C26" s="177">
        <v>100</v>
      </c>
      <c r="D26" s="178">
        <f t="shared" ref="D26:S26" si="3">IF($C25=0,0%,(D25/$C25*100))</f>
        <v>66.61184210526315</v>
      </c>
      <c r="E26" s="178">
        <f t="shared" si="3"/>
        <v>24.835526315789476</v>
      </c>
      <c r="F26" s="179">
        <f t="shared" si="3"/>
        <v>8.5526315789473681</v>
      </c>
      <c r="G26" s="180">
        <f t="shared" si="3"/>
        <v>2.9605263157894735</v>
      </c>
      <c r="H26" s="181">
        <f t="shared" si="3"/>
        <v>0.3289473684210526</v>
      </c>
      <c r="I26" s="156">
        <f t="shared" si="3"/>
        <v>0.1644736842105263</v>
      </c>
      <c r="J26" s="156">
        <f t="shared" si="3"/>
        <v>0.49342105263157893</v>
      </c>
      <c r="K26" s="156">
        <f t="shared" si="3"/>
        <v>0</v>
      </c>
      <c r="L26" s="156">
        <f t="shared" si="3"/>
        <v>0</v>
      </c>
      <c r="M26" s="156">
        <f t="shared" si="3"/>
        <v>0</v>
      </c>
      <c r="N26" s="156">
        <f t="shared" si="3"/>
        <v>0.1644736842105263</v>
      </c>
      <c r="O26" s="156">
        <f t="shared" si="3"/>
        <v>0.49342105263157893</v>
      </c>
      <c r="P26" s="156">
        <f t="shared" si="3"/>
        <v>0</v>
      </c>
      <c r="Q26" s="156">
        <f t="shared" si="3"/>
        <v>1.3157894736842104</v>
      </c>
      <c r="R26" s="156">
        <f t="shared" si="3"/>
        <v>0</v>
      </c>
      <c r="S26" s="157">
        <f t="shared" si="3"/>
        <v>0</v>
      </c>
    </row>
    <row r="27" spans="1:19" ht="15" customHeight="1" thickTop="1" x14ac:dyDescent="0.2">
      <c r="A27" s="587" t="s">
        <v>248</v>
      </c>
      <c r="B27" s="409" t="s">
        <v>31</v>
      </c>
      <c r="C27" s="140">
        <f>C5+C7+C9+C11+C13+C15+C17</f>
        <v>560</v>
      </c>
      <c r="D27" s="45">
        <f t="shared" ref="D27:S27" si="4">D5+D7+D9+D11+D13+D15+D17</f>
        <v>371</v>
      </c>
      <c r="E27" s="45">
        <f t="shared" si="4"/>
        <v>142</v>
      </c>
      <c r="F27" s="22">
        <f t="shared" si="4"/>
        <v>47</v>
      </c>
      <c r="G27" s="94">
        <f t="shared" si="4"/>
        <v>14</v>
      </c>
      <c r="H27" s="169">
        <f t="shared" si="4"/>
        <v>2</v>
      </c>
      <c r="I27" s="45">
        <f t="shared" si="4"/>
        <v>0</v>
      </c>
      <c r="J27" s="45">
        <f t="shared" si="4"/>
        <v>2</v>
      </c>
      <c r="K27" s="45">
        <f t="shared" si="4"/>
        <v>0</v>
      </c>
      <c r="L27" s="45">
        <f t="shared" si="4"/>
        <v>0</v>
      </c>
      <c r="M27" s="45">
        <f t="shared" si="4"/>
        <v>0</v>
      </c>
      <c r="N27" s="45">
        <f t="shared" si="4"/>
        <v>1</v>
      </c>
      <c r="O27" s="45">
        <f t="shared" si="4"/>
        <v>2</v>
      </c>
      <c r="P27" s="45">
        <f t="shared" si="4"/>
        <v>0</v>
      </c>
      <c r="Q27" s="45">
        <f t="shared" si="4"/>
        <v>7</v>
      </c>
      <c r="R27" s="45">
        <f t="shared" si="4"/>
        <v>0</v>
      </c>
      <c r="S27" s="47">
        <f t="shared" si="4"/>
        <v>0</v>
      </c>
    </row>
    <row r="28" spans="1:19" ht="15" customHeight="1" thickBot="1" x14ac:dyDescent="0.25">
      <c r="A28" s="588"/>
      <c r="B28" s="409" t="s">
        <v>21</v>
      </c>
      <c r="C28" s="164">
        <v>100</v>
      </c>
      <c r="D28" s="165">
        <f t="shared" ref="D28:S30" si="5">IF($C27=0,0%,(D27/$C27*100))</f>
        <v>66.25</v>
      </c>
      <c r="E28" s="165">
        <f t="shared" si="5"/>
        <v>25.357142857142854</v>
      </c>
      <c r="F28" s="166">
        <f t="shared" si="5"/>
        <v>8.3928571428571423</v>
      </c>
      <c r="G28" s="167">
        <f t="shared" si="5"/>
        <v>2.5</v>
      </c>
      <c r="H28" s="168">
        <f t="shared" si="5"/>
        <v>0.35714285714285715</v>
      </c>
      <c r="I28" s="151">
        <f t="shared" si="5"/>
        <v>0</v>
      </c>
      <c r="J28" s="151">
        <f t="shared" si="5"/>
        <v>0.35714285714285715</v>
      </c>
      <c r="K28" s="151">
        <f t="shared" si="5"/>
        <v>0</v>
      </c>
      <c r="L28" s="151">
        <f t="shared" si="5"/>
        <v>0</v>
      </c>
      <c r="M28" s="151">
        <f t="shared" si="5"/>
        <v>0</v>
      </c>
      <c r="N28" s="151">
        <f t="shared" si="5"/>
        <v>0.17857142857142858</v>
      </c>
      <c r="O28" s="151">
        <f t="shared" si="5"/>
        <v>0.35714285714285715</v>
      </c>
      <c r="P28" s="151">
        <f t="shared" si="5"/>
        <v>0</v>
      </c>
      <c r="Q28" s="151">
        <f t="shared" si="5"/>
        <v>1.25</v>
      </c>
      <c r="R28" s="151">
        <f t="shared" si="5"/>
        <v>0</v>
      </c>
      <c r="S28" s="154">
        <f t="shared" si="5"/>
        <v>0</v>
      </c>
    </row>
    <row r="29" spans="1:19" ht="15" customHeight="1" x14ac:dyDescent="0.2">
      <c r="A29" s="583" t="s">
        <v>47</v>
      </c>
      <c r="B29" s="409" t="s">
        <v>31</v>
      </c>
      <c r="C29" s="296">
        <f>C19+C21+C23</f>
        <v>48</v>
      </c>
      <c r="D29" s="71">
        <f t="shared" ref="D29:S29" si="6">D19+D21+D23</f>
        <v>34</v>
      </c>
      <c r="E29" s="71">
        <f t="shared" si="6"/>
        <v>9</v>
      </c>
      <c r="F29" s="70">
        <f t="shared" si="6"/>
        <v>5</v>
      </c>
      <c r="G29" s="127">
        <f t="shared" si="6"/>
        <v>4</v>
      </c>
      <c r="H29" s="132">
        <f t="shared" si="6"/>
        <v>0</v>
      </c>
      <c r="I29" s="71">
        <f t="shared" si="6"/>
        <v>1</v>
      </c>
      <c r="J29" s="71">
        <f t="shared" si="6"/>
        <v>1</v>
      </c>
      <c r="K29" s="71">
        <f t="shared" si="6"/>
        <v>0</v>
      </c>
      <c r="L29" s="71">
        <f t="shared" si="6"/>
        <v>0</v>
      </c>
      <c r="M29" s="71">
        <f t="shared" si="6"/>
        <v>0</v>
      </c>
      <c r="N29" s="71">
        <f t="shared" si="6"/>
        <v>0</v>
      </c>
      <c r="O29" s="71">
        <f t="shared" si="6"/>
        <v>1</v>
      </c>
      <c r="P29" s="71">
        <f t="shared" si="6"/>
        <v>0</v>
      </c>
      <c r="Q29" s="71">
        <f t="shared" si="6"/>
        <v>1</v>
      </c>
      <c r="R29" s="71">
        <f t="shared" si="6"/>
        <v>0</v>
      </c>
      <c r="S29" s="72">
        <f t="shared" si="6"/>
        <v>0</v>
      </c>
    </row>
    <row r="30" spans="1:19" ht="15" customHeight="1" thickBot="1" x14ac:dyDescent="0.25">
      <c r="A30" s="584"/>
      <c r="B30" s="409" t="s">
        <v>21</v>
      </c>
      <c r="C30" s="177">
        <v>100</v>
      </c>
      <c r="D30" s="178">
        <f t="shared" si="5"/>
        <v>70.833333333333343</v>
      </c>
      <c r="E30" s="178">
        <f t="shared" si="5"/>
        <v>18.75</v>
      </c>
      <c r="F30" s="179">
        <f t="shared" si="5"/>
        <v>10.416666666666668</v>
      </c>
      <c r="G30" s="180">
        <f t="shared" si="5"/>
        <v>8.3333333333333321</v>
      </c>
      <c r="H30" s="181">
        <f t="shared" si="5"/>
        <v>0</v>
      </c>
      <c r="I30" s="156">
        <f t="shared" si="5"/>
        <v>2.083333333333333</v>
      </c>
      <c r="J30" s="156">
        <f t="shared" si="5"/>
        <v>2.083333333333333</v>
      </c>
      <c r="K30" s="156">
        <f t="shared" si="5"/>
        <v>0</v>
      </c>
      <c r="L30" s="156">
        <f t="shared" si="5"/>
        <v>0</v>
      </c>
      <c r="M30" s="156">
        <f t="shared" si="5"/>
        <v>0</v>
      </c>
      <c r="N30" s="156">
        <f t="shared" si="5"/>
        <v>0</v>
      </c>
      <c r="O30" s="156">
        <f t="shared" si="5"/>
        <v>2.083333333333333</v>
      </c>
      <c r="P30" s="156">
        <f t="shared" si="5"/>
        <v>0</v>
      </c>
      <c r="Q30" s="156">
        <f t="shared" si="5"/>
        <v>2.083333333333333</v>
      </c>
      <c r="R30" s="156">
        <f t="shared" si="5"/>
        <v>0</v>
      </c>
      <c r="S30" s="157">
        <f t="shared" si="5"/>
        <v>0</v>
      </c>
    </row>
    <row r="31" spans="1:19" ht="13.5" thickTop="1" x14ac:dyDescent="0.2"/>
  </sheetData>
  <mergeCells count="16">
    <mergeCell ref="A29:A30"/>
    <mergeCell ref="A25:A26"/>
    <mergeCell ref="A27:A28"/>
    <mergeCell ref="A11:A12"/>
    <mergeCell ref="A13:A14"/>
    <mergeCell ref="A15:A16"/>
    <mergeCell ref="A17:A18"/>
    <mergeCell ref="A19:A20"/>
    <mergeCell ref="A21:A22"/>
    <mergeCell ref="A23:A24"/>
    <mergeCell ref="A9:A10"/>
    <mergeCell ref="A1:S2"/>
    <mergeCell ref="A3:B3"/>
    <mergeCell ref="H4:S4"/>
    <mergeCell ref="A5:A6"/>
    <mergeCell ref="A7:A8"/>
  </mergeCells>
  <pageMargins left="0.25" right="0.25" top="0.25" bottom="0.25" header="0" footer="0.5"/>
  <pageSetup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43"/>
  <sheetViews>
    <sheetView topLeftCell="A13" zoomScaleNormal="100" zoomScaleSheetLayoutView="100" workbookViewId="0">
      <selection activeCell="D44" sqref="D44"/>
    </sheetView>
  </sheetViews>
  <sheetFormatPr defaultColWidth="8.85546875" defaultRowHeight="12.75" x14ac:dyDescent="0.2"/>
  <cols>
    <col min="1" max="1" width="20.7109375" style="3" customWidth="1"/>
    <col min="2" max="2" width="3.28515625" style="16" customWidth="1"/>
    <col min="3" max="3" width="7.7109375" style="3" customWidth="1"/>
    <col min="4" max="4" width="9.42578125" style="3" customWidth="1"/>
    <col min="5" max="5" width="8.42578125" style="3" customWidth="1"/>
    <col min="6" max="6" width="9.28515625" style="3" customWidth="1"/>
    <col min="7" max="7" width="9.42578125" style="3" customWidth="1"/>
    <col min="8" max="8" width="12.85546875" style="3" customWidth="1"/>
    <col min="9" max="9" width="9.5703125" style="3" customWidth="1"/>
    <col min="10" max="10" width="10" style="3" customWidth="1"/>
    <col min="11" max="11" width="10.140625" style="3" customWidth="1"/>
    <col min="12" max="12" width="11.28515625" style="3" customWidth="1"/>
    <col min="13" max="13" width="10.85546875" style="3" customWidth="1"/>
    <col min="14" max="15" width="9.7109375" style="3" customWidth="1"/>
    <col min="16" max="16" width="11.5703125" style="3" customWidth="1"/>
    <col min="17" max="17" width="9.7109375" style="3" customWidth="1"/>
    <col min="18" max="18" width="9.42578125" style="3" customWidth="1"/>
    <col min="19" max="19" width="12.85546875" style="3" customWidth="1"/>
  </cols>
  <sheetData>
    <row r="1" spans="1:19" ht="18" customHeight="1" thickTop="1" x14ac:dyDescent="0.2">
      <c r="A1" s="516" t="s">
        <v>190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550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68" customFormat="1" ht="74.25" customHeight="1" thickTop="1" thickBot="1" x14ac:dyDescent="0.25">
      <c r="A3" s="575" t="s">
        <v>158</v>
      </c>
      <c r="B3" s="576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45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212" t="s">
        <v>17</v>
      </c>
    </row>
    <row r="4" spans="1:19" s="1" customFormat="1" ht="30" customHeight="1" thickTop="1" thickBot="1" x14ac:dyDescent="0.25">
      <c r="A4" s="276" t="s">
        <v>23</v>
      </c>
      <c r="B4" s="105" t="s">
        <v>21</v>
      </c>
      <c r="C4" s="102"/>
      <c r="D4" s="214"/>
      <c r="E4" s="214"/>
      <c r="F4" s="103">
        <v>0.12</v>
      </c>
      <c r="G4" s="104">
        <v>0.02</v>
      </c>
      <c r="H4" s="554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6"/>
    </row>
    <row r="5" spans="1:19" s="1" customFormat="1" ht="15.6" customHeight="1" thickTop="1" thickBot="1" x14ac:dyDescent="0.25">
      <c r="A5" s="571" t="s">
        <v>159</v>
      </c>
      <c r="B5" s="55" t="s">
        <v>31</v>
      </c>
      <c r="C5" s="45">
        <v>25</v>
      </c>
      <c r="D5" s="45">
        <v>15</v>
      </c>
      <c r="E5" s="45">
        <v>8</v>
      </c>
      <c r="F5" s="22">
        <v>2</v>
      </c>
      <c r="G5" s="94">
        <v>1</v>
      </c>
      <c r="H5" s="169"/>
      <c r="I5" s="45"/>
      <c r="J5" s="45"/>
      <c r="K5" s="45"/>
      <c r="L5" s="45"/>
      <c r="M5" s="45"/>
      <c r="N5" s="45"/>
      <c r="O5" s="45"/>
      <c r="P5" s="45"/>
      <c r="Q5" s="45">
        <v>1</v>
      </c>
      <c r="R5" s="45"/>
      <c r="S5" s="47"/>
    </row>
    <row r="6" spans="1:19" s="1" customFormat="1" ht="15.6" customHeight="1" thickBot="1" x14ac:dyDescent="0.25">
      <c r="A6" s="568"/>
      <c r="B6" s="55" t="s">
        <v>21</v>
      </c>
      <c r="C6" s="124">
        <v>100</v>
      </c>
      <c r="D6" s="125">
        <f t="shared" ref="D6:S20" si="0">IF($C5=0,0%,(D5/$C5*100))</f>
        <v>60</v>
      </c>
      <c r="E6" s="125">
        <f t="shared" si="0"/>
        <v>32</v>
      </c>
      <c r="F6" s="126">
        <f t="shared" si="0"/>
        <v>8</v>
      </c>
      <c r="G6" s="128">
        <f t="shared" si="0"/>
        <v>4</v>
      </c>
      <c r="H6" s="133">
        <f t="shared" si="0"/>
        <v>0</v>
      </c>
      <c r="I6" s="107">
        <f t="shared" si="0"/>
        <v>0</v>
      </c>
      <c r="J6" s="107">
        <f t="shared" si="0"/>
        <v>0</v>
      </c>
      <c r="K6" s="107">
        <f t="shared" si="0"/>
        <v>0</v>
      </c>
      <c r="L6" s="107">
        <f t="shared" si="0"/>
        <v>0</v>
      </c>
      <c r="M6" s="107">
        <f t="shared" si="0"/>
        <v>0</v>
      </c>
      <c r="N6" s="107">
        <f t="shared" si="0"/>
        <v>0</v>
      </c>
      <c r="O6" s="107">
        <f t="shared" si="0"/>
        <v>0</v>
      </c>
      <c r="P6" s="107">
        <f t="shared" si="0"/>
        <v>0</v>
      </c>
      <c r="Q6" s="107">
        <f t="shared" si="0"/>
        <v>4</v>
      </c>
      <c r="R6" s="107">
        <f t="shared" si="0"/>
        <v>0</v>
      </c>
      <c r="S6" s="108">
        <f t="shared" si="0"/>
        <v>0</v>
      </c>
    </row>
    <row r="7" spans="1:19" s="1" customFormat="1" ht="15.6" customHeight="1" thickBot="1" x14ac:dyDescent="0.25">
      <c r="A7" s="568" t="s">
        <v>160</v>
      </c>
      <c r="B7" s="35" t="s">
        <v>31</v>
      </c>
      <c r="C7" s="71">
        <v>26</v>
      </c>
      <c r="D7" s="71">
        <v>15</v>
      </c>
      <c r="E7" s="71">
        <v>6</v>
      </c>
      <c r="F7" s="70">
        <v>5</v>
      </c>
      <c r="G7" s="127">
        <v>3</v>
      </c>
      <c r="H7" s="132"/>
      <c r="I7" s="71"/>
      <c r="J7" s="71"/>
      <c r="K7" s="71"/>
      <c r="L7" s="71"/>
      <c r="M7" s="71"/>
      <c r="N7" s="71"/>
      <c r="O7" s="71">
        <v>1</v>
      </c>
      <c r="P7" s="71"/>
      <c r="Q7" s="71">
        <v>2</v>
      </c>
      <c r="R7" s="71"/>
      <c r="S7" s="72"/>
    </row>
    <row r="8" spans="1:19" s="1" customFormat="1" ht="15.6" customHeight="1" thickBot="1" x14ac:dyDescent="0.25">
      <c r="A8" s="568"/>
      <c r="B8" s="58" t="s">
        <v>21</v>
      </c>
      <c r="C8" s="124">
        <v>100</v>
      </c>
      <c r="D8" s="125">
        <f t="shared" si="0"/>
        <v>57.692307692307686</v>
      </c>
      <c r="E8" s="125">
        <f t="shared" si="0"/>
        <v>23.076923076923077</v>
      </c>
      <c r="F8" s="126">
        <f t="shared" si="0"/>
        <v>19.230769230769234</v>
      </c>
      <c r="G8" s="128">
        <f t="shared" si="0"/>
        <v>11.538461538461538</v>
      </c>
      <c r="H8" s="133">
        <f t="shared" si="0"/>
        <v>0</v>
      </c>
      <c r="I8" s="107">
        <f t="shared" si="0"/>
        <v>0</v>
      </c>
      <c r="J8" s="107">
        <f t="shared" si="0"/>
        <v>0</v>
      </c>
      <c r="K8" s="107">
        <f t="shared" si="0"/>
        <v>0</v>
      </c>
      <c r="L8" s="107">
        <f t="shared" si="0"/>
        <v>0</v>
      </c>
      <c r="M8" s="107">
        <f t="shared" si="0"/>
        <v>0</v>
      </c>
      <c r="N8" s="107">
        <f t="shared" si="0"/>
        <v>0</v>
      </c>
      <c r="O8" s="107">
        <f t="shared" si="0"/>
        <v>3.8461538461538463</v>
      </c>
      <c r="P8" s="107">
        <f t="shared" si="0"/>
        <v>0</v>
      </c>
      <c r="Q8" s="107">
        <f t="shared" si="0"/>
        <v>7.6923076923076925</v>
      </c>
      <c r="R8" s="107">
        <f t="shared" si="0"/>
        <v>0</v>
      </c>
      <c r="S8" s="108">
        <f t="shared" si="0"/>
        <v>0</v>
      </c>
    </row>
    <row r="9" spans="1:19" s="1" customFormat="1" ht="15.6" customHeight="1" thickBot="1" x14ac:dyDescent="0.25">
      <c r="A9" s="568" t="s">
        <v>161</v>
      </c>
      <c r="B9" s="35" t="s">
        <v>31</v>
      </c>
      <c r="C9" s="71">
        <v>21</v>
      </c>
      <c r="D9" s="71">
        <v>15</v>
      </c>
      <c r="E9" s="71">
        <v>4</v>
      </c>
      <c r="F9" s="70">
        <v>2</v>
      </c>
      <c r="G9" s="127"/>
      <c r="H9" s="132"/>
      <c r="I9" s="71"/>
      <c r="J9" s="71"/>
      <c r="K9" s="71"/>
      <c r="L9" s="71"/>
      <c r="M9" s="71"/>
      <c r="N9" s="71"/>
      <c r="O9" s="71"/>
      <c r="P9" s="71"/>
      <c r="Q9" s="71"/>
      <c r="R9" s="71"/>
      <c r="S9" s="72"/>
    </row>
    <row r="10" spans="1:19" s="1" customFormat="1" ht="15.6" customHeight="1" thickBot="1" x14ac:dyDescent="0.25">
      <c r="A10" s="568"/>
      <c r="B10" s="58" t="s">
        <v>21</v>
      </c>
      <c r="C10" s="124">
        <v>100</v>
      </c>
      <c r="D10" s="125">
        <f t="shared" si="0"/>
        <v>71.428571428571431</v>
      </c>
      <c r="E10" s="125">
        <f t="shared" si="0"/>
        <v>19.047619047619047</v>
      </c>
      <c r="F10" s="126">
        <f t="shared" si="0"/>
        <v>9.5238095238095237</v>
      </c>
      <c r="G10" s="128">
        <f t="shared" si="0"/>
        <v>0</v>
      </c>
      <c r="H10" s="133">
        <f t="shared" si="0"/>
        <v>0</v>
      </c>
      <c r="I10" s="107">
        <f t="shared" si="0"/>
        <v>0</v>
      </c>
      <c r="J10" s="107">
        <f t="shared" si="0"/>
        <v>0</v>
      </c>
      <c r="K10" s="107">
        <f t="shared" si="0"/>
        <v>0</v>
      </c>
      <c r="L10" s="107">
        <f t="shared" si="0"/>
        <v>0</v>
      </c>
      <c r="M10" s="107">
        <f t="shared" si="0"/>
        <v>0</v>
      </c>
      <c r="N10" s="107">
        <f t="shared" si="0"/>
        <v>0</v>
      </c>
      <c r="O10" s="107">
        <f t="shared" si="0"/>
        <v>0</v>
      </c>
      <c r="P10" s="107">
        <f t="shared" si="0"/>
        <v>0</v>
      </c>
      <c r="Q10" s="107">
        <f t="shared" si="0"/>
        <v>0</v>
      </c>
      <c r="R10" s="107">
        <f t="shared" si="0"/>
        <v>0</v>
      </c>
      <c r="S10" s="108">
        <f t="shared" si="0"/>
        <v>0</v>
      </c>
    </row>
    <row r="11" spans="1:19" s="1" customFormat="1" ht="15.6" customHeight="1" thickBot="1" x14ac:dyDescent="0.25">
      <c r="A11" s="568" t="s">
        <v>162</v>
      </c>
      <c r="B11" s="35" t="s">
        <v>31</v>
      </c>
      <c r="C11" s="71">
        <v>41</v>
      </c>
      <c r="D11" s="71">
        <v>28</v>
      </c>
      <c r="E11" s="71">
        <v>7</v>
      </c>
      <c r="F11" s="70">
        <v>6</v>
      </c>
      <c r="G11" s="127">
        <v>2</v>
      </c>
      <c r="H11" s="132"/>
      <c r="I11" s="71">
        <v>1</v>
      </c>
      <c r="J11" s="71"/>
      <c r="K11" s="71"/>
      <c r="L11" s="71"/>
      <c r="M11" s="71"/>
      <c r="N11" s="71"/>
      <c r="O11" s="71"/>
      <c r="P11" s="71"/>
      <c r="Q11" s="71">
        <v>1</v>
      </c>
      <c r="R11" s="71"/>
      <c r="S11" s="72"/>
    </row>
    <row r="12" spans="1:19" s="1" customFormat="1" ht="15.6" customHeight="1" thickBot="1" x14ac:dyDescent="0.25">
      <c r="A12" s="568"/>
      <c r="B12" s="58" t="s">
        <v>21</v>
      </c>
      <c r="C12" s="124">
        <v>100</v>
      </c>
      <c r="D12" s="125">
        <f t="shared" si="0"/>
        <v>68.292682926829272</v>
      </c>
      <c r="E12" s="125">
        <f t="shared" si="0"/>
        <v>17.073170731707318</v>
      </c>
      <c r="F12" s="126">
        <f t="shared" si="0"/>
        <v>14.634146341463413</v>
      </c>
      <c r="G12" s="128">
        <f t="shared" si="0"/>
        <v>4.8780487804878048</v>
      </c>
      <c r="H12" s="133">
        <f t="shared" si="0"/>
        <v>0</v>
      </c>
      <c r="I12" s="107">
        <f t="shared" si="0"/>
        <v>2.4390243902439024</v>
      </c>
      <c r="J12" s="107">
        <f t="shared" si="0"/>
        <v>0</v>
      </c>
      <c r="K12" s="107">
        <f t="shared" si="0"/>
        <v>0</v>
      </c>
      <c r="L12" s="107">
        <f t="shared" si="0"/>
        <v>0</v>
      </c>
      <c r="M12" s="107">
        <f t="shared" si="0"/>
        <v>0</v>
      </c>
      <c r="N12" s="107">
        <f t="shared" si="0"/>
        <v>0</v>
      </c>
      <c r="O12" s="107">
        <f t="shared" si="0"/>
        <v>0</v>
      </c>
      <c r="P12" s="107">
        <f t="shared" si="0"/>
        <v>0</v>
      </c>
      <c r="Q12" s="107">
        <f t="shared" si="0"/>
        <v>2.4390243902439024</v>
      </c>
      <c r="R12" s="107">
        <f t="shared" si="0"/>
        <v>0</v>
      </c>
      <c r="S12" s="108">
        <f t="shared" si="0"/>
        <v>0</v>
      </c>
    </row>
    <row r="13" spans="1:19" s="1" customFormat="1" ht="15.6" customHeight="1" thickBot="1" x14ac:dyDescent="0.25">
      <c r="A13" s="568" t="s">
        <v>163</v>
      </c>
      <c r="B13" s="35" t="s">
        <v>31</v>
      </c>
      <c r="C13" s="71">
        <v>195</v>
      </c>
      <c r="D13" s="71">
        <v>125</v>
      </c>
      <c r="E13" s="71">
        <v>36</v>
      </c>
      <c r="F13" s="70">
        <v>34</v>
      </c>
      <c r="G13" s="127">
        <v>3</v>
      </c>
      <c r="H13" s="132"/>
      <c r="I13" s="71">
        <v>1</v>
      </c>
      <c r="J13" s="71"/>
      <c r="K13" s="71"/>
      <c r="L13" s="71"/>
      <c r="M13" s="71"/>
      <c r="N13" s="71"/>
      <c r="O13" s="71"/>
      <c r="P13" s="71"/>
      <c r="Q13" s="71">
        <v>1</v>
      </c>
      <c r="R13" s="71"/>
      <c r="S13" s="72">
        <v>1</v>
      </c>
    </row>
    <row r="14" spans="1:19" s="1" customFormat="1" ht="15.6" customHeight="1" thickBot="1" x14ac:dyDescent="0.25">
      <c r="A14" s="568"/>
      <c r="B14" s="58" t="s">
        <v>21</v>
      </c>
      <c r="C14" s="124">
        <v>100</v>
      </c>
      <c r="D14" s="125">
        <f t="shared" si="0"/>
        <v>64.102564102564102</v>
      </c>
      <c r="E14" s="125">
        <f t="shared" si="0"/>
        <v>18.461538461538463</v>
      </c>
      <c r="F14" s="126">
        <f t="shared" si="0"/>
        <v>17.435897435897434</v>
      </c>
      <c r="G14" s="128">
        <f t="shared" si="0"/>
        <v>1.5384615384615385</v>
      </c>
      <c r="H14" s="133">
        <f t="shared" si="0"/>
        <v>0</v>
      </c>
      <c r="I14" s="107">
        <f t="shared" si="0"/>
        <v>0.51282051282051277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0</v>
      </c>
      <c r="N14" s="107">
        <f t="shared" si="0"/>
        <v>0</v>
      </c>
      <c r="O14" s="107">
        <f t="shared" si="0"/>
        <v>0</v>
      </c>
      <c r="P14" s="107">
        <f t="shared" si="0"/>
        <v>0</v>
      </c>
      <c r="Q14" s="107">
        <f t="shared" si="0"/>
        <v>0.51282051282051277</v>
      </c>
      <c r="R14" s="107">
        <f t="shared" si="0"/>
        <v>0</v>
      </c>
      <c r="S14" s="108">
        <f t="shared" si="0"/>
        <v>0.51282051282051277</v>
      </c>
    </row>
    <row r="15" spans="1:19" s="1" customFormat="1" ht="15.6" customHeight="1" thickBot="1" x14ac:dyDescent="0.25">
      <c r="A15" s="568" t="s">
        <v>164</v>
      </c>
      <c r="B15" s="35" t="s">
        <v>31</v>
      </c>
      <c r="C15" s="71">
        <v>104</v>
      </c>
      <c r="D15" s="71">
        <v>85</v>
      </c>
      <c r="E15" s="71">
        <v>13</v>
      </c>
      <c r="F15" s="70">
        <v>6</v>
      </c>
      <c r="G15" s="127">
        <v>1</v>
      </c>
      <c r="H15" s="132"/>
      <c r="I15" s="71"/>
      <c r="J15" s="71">
        <v>1</v>
      </c>
      <c r="K15" s="71"/>
      <c r="L15" s="71"/>
      <c r="M15" s="71"/>
      <c r="N15" s="71"/>
      <c r="O15" s="71"/>
      <c r="P15" s="71"/>
      <c r="Q15" s="71"/>
      <c r="R15" s="71"/>
      <c r="S15" s="72"/>
    </row>
    <row r="16" spans="1:19" s="1" customFormat="1" ht="15.6" customHeight="1" thickBot="1" x14ac:dyDescent="0.25">
      <c r="A16" s="568"/>
      <c r="B16" s="58" t="s">
        <v>21</v>
      </c>
      <c r="C16" s="124">
        <v>100</v>
      </c>
      <c r="D16" s="125">
        <f t="shared" si="0"/>
        <v>81.730769230769226</v>
      </c>
      <c r="E16" s="125">
        <f t="shared" si="0"/>
        <v>12.5</v>
      </c>
      <c r="F16" s="126">
        <f t="shared" si="0"/>
        <v>5.7692307692307692</v>
      </c>
      <c r="G16" s="128">
        <f t="shared" si="0"/>
        <v>0.96153846153846156</v>
      </c>
      <c r="H16" s="133">
        <f t="shared" si="0"/>
        <v>0</v>
      </c>
      <c r="I16" s="107">
        <f t="shared" si="0"/>
        <v>0</v>
      </c>
      <c r="J16" s="107">
        <f t="shared" si="0"/>
        <v>0.96153846153846156</v>
      </c>
      <c r="K16" s="107">
        <f t="shared" si="0"/>
        <v>0</v>
      </c>
      <c r="L16" s="107">
        <f t="shared" si="0"/>
        <v>0</v>
      </c>
      <c r="M16" s="107">
        <f t="shared" si="0"/>
        <v>0</v>
      </c>
      <c r="N16" s="107">
        <f t="shared" si="0"/>
        <v>0</v>
      </c>
      <c r="O16" s="107">
        <f t="shared" si="0"/>
        <v>0</v>
      </c>
      <c r="P16" s="107">
        <f t="shared" si="0"/>
        <v>0</v>
      </c>
      <c r="Q16" s="107">
        <f t="shared" si="0"/>
        <v>0</v>
      </c>
      <c r="R16" s="107">
        <f t="shared" si="0"/>
        <v>0</v>
      </c>
      <c r="S16" s="108">
        <f t="shared" si="0"/>
        <v>0</v>
      </c>
    </row>
    <row r="17" spans="1:19" s="1" customFormat="1" ht="15.6" customHeight="1" x14ac:dyDescent="0.2">
      <c r="A17" s="591" t="s">
        <v>165</v>
      </c>
      <c r="B17" s="35" t="s">
        <v>31</v>
      </c>
      <c r="C17" s="71">
        <v>128</v>
      </c>
      <c r="D17" s="71">
        <v>108</v>
      </c>
      <c r="E17" s="71">
        <v>14</v>
      </c>
      <c r="F17" s="70">
        <v>6</v>
      </c>
      <c r="G17" s="127"/>
      <c r="H17" s="132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</row>
    <row r="18" spans="1:19" s="1" customFormat="1" ht="15.6" customHeight="1" thickBot="1" x14ac:dyDescent="0.25">
      <c r="A18" s="597"/>
      <c r="B18" s="58" t="s">
        <v>21</v>
      </c>
      <c r="C18" s="124">
        <v>100</v>
      </c>
      <c r="D18" s="125">
        <f t="shared" si="0"/>
        <v>84.375</v>
      </c>
      <c r="E18" s="125">
        <f t="shared" si="0"/>
        <v>10.9375</v>
      </c>
      <c r="F18" s="126">
        <f t="shared" si="0"/>
        <v>4.6875</v>
      </c>
      <c r="G18" s="128">
        <f t="shared" si="0"/>
        <v>0</v>
      </c>
      <c r="H18" s="133">
        <f t="shared" si="0"/>
        <v>0</v>
      </c>
      <c r="I18" s="107">
        <f t="shared" si="0"/>
        <v>0</v>
      </c>
      <c r="J18" s="107">
        <f t="shared" si="0"/>
        <v>0</v>
      </c>
      <c r="K18" s="107">
        <f t="shared" si="0"/>
        <v>0</v>
      </c>
      <c r="L18" s="107">
        <f t="shared" si="0"/>
        <v>0</v>
      </c>
      <c r="M18" s="107">
        <f t="shared" si="0"/>
        <v>0</v>
      </c>
      <c r="N18" s="107">
        <f t="shared" si="0"/>
        <v>0</v>
      </c>
      <c r="O18" s="107">
        <f t="shared" si="0"/>
        <v>0</v>
      </c>
      <c r="P18" s="107">
        <f t="shared" si="0"/>
        <v>0</v>
      </c>
      <c r="Q18" s="107">
        <f t="shared" si="0"/>
        <v>0</v>
      </c>
      <c r="R18" s="107">
        <f t="shared" si="0"/>
        <v>0</v>
      </c>
      <c r="S18" s="108">
        <f t="shared" si="0"/>
        <v>0</v>
      </c>
    </row>
    <row r="19" spans="1:19" s="1" customFormat="1" ht="15.6" customHeight="1" thickBot="1" x14ac:dyDescent="0.25">
      <c r="A19" s="568" t="s">
        <v>166</v>
      </c>
      <c r="B19" s="35" t="s">
        <v>31</v>
      </c>
      <c r="C19" s="71">
        <f>C5+C7+C9+C11+C13+C15+C17</f>
        <v>540</v>
      </c>
      <c r="D19" s="71">
        <f t="shared" ref="D19:S19" si="1">D5+D7+D9+D11+D13+D15+D17</f>
        <v>391</v>
      </c>
      <c r="E19" s="71">
        <f t="shared" si="1"/>
        <v>88</v>
      </c>
      <c r="F19" s="70">
        <f t="shared" si="1"/>
        <v>61</v>
      </c>
      <c r="G19" s="127">
        <f t="shared" si="1"/>
        <v>10</v>
      </c>
      <c r="H19" s="132">
        <f t="shared" si="1"/>
        <v>0</v>
      </c>
      <c r="I19" s="71">
        <f t="shared" si="1"/>
        <v>2</v>
      </c>
      <c r="J19" s="71">
        <f t="shared" si="1"/>
        <v>1</v>
      </c>
      <c r="K19" s="71">
        <f t="shared" si="1"/>
        <v>0</v>
      </c>
      <c r="L19" s="71">
        <f t="shared" si="1"/>
        <v>0</v>
      </c>
      <c r="M19" s="71">
        <f t="shared" si="1"/>
        <v>0</v>
      </c>
      <c r="N19" s="71">
        <f t="shared" si="1"/>
        <v>0</v>
      </c>
      <c r="O19" s="71">
        <f t="shared" si="1"/>
        <v>1</v>
      </c>
      <c r="P19" s="71">
        <f t="shared" si="1"/>
        <v>0</v>
      </c>
      <c r="Q19" s="71">
        <f t="shared" si="1"/>
        <v>5</v>
      </c>
      <c r="R19" s="71">
        <f t="shared" si="1"/>
        <v>0</v>
      </c>
      <c r="S19" s="72">
        <f t="shared" si="1"/>
        <v>1</v>
      </c>
    </row>
    <row r="20" spans="1:19" s="1" customFormat="1" ht="15.6" customHeight="1" thickBot="1" x14ac:dyDescent="0.25">
      <c r="A20" s="568"/>
      <c r="B20" s="58" t="s">
        <v>21</v>
      </c>
      <c r="C20" s="124">
        <v>100</v>
      </c>
      <c r="D20" s="125">
        <f t="shared" si="0"/>
        <v>72.407407407407405</v>
      </c>
      <c r="E20" s="125">
        <f t="shared" si="0"/>
        <v>16.296296296296298</v>
      </c>
      <c r="F20" s="126">
        <f t="shared" si="0"/>
        <v>11.296296296296296</v>
      </c>
      <c r="G20" s="128">
        <f t="shared" si="0"/>
        <v>1.8518518518518516</v>
      </c>
      <c r="H20" s="133">
        <f t="shared" si="0"/>
        <v>0</v>
      </c>
      <c r="I20" s="107">
        <f t="shared" si="0"/>
        <v>0.37037037037037041</v>
      </c>
      <c r="J20" s="107">
        <f t="shared" si="0"/>
        <v>0.1851851851851852</v>
      </c>
      <c r="K20" s="107">
        <f t="shared" si="0"/>
        <v>0</v>
      </c>
      <c r="L20" s="107">
        <f t="shared" si="0"/>
        <v>0</v>
      </c>
      <c r="M20" s="107">
        <f t="shared" si="0"/>
        <v>0</v>
      </c>
      <c r="N20" s="107">
        <f t="shared" si="0"/>
        <v>0</v>
      </c>
      <c r="O20" s="107">
        <f t="shared" si="0"/>
        <v>0.1851851851851852</v>
      </c>
      <c r="P20" s="107">
        <f t="shared" si="0"/>
        <v>0</v>
      </c>
      <c r="Q20" s="107">
        <f t="shared" si="0"/>
        <v>0.92592592592592582</v>
      </c>
      <c r="R20" s="107">
        <f t="shared" si="0"/>
        <v>0</v>
      </c>
      <c r="S20" s="108">
        <f t="shared" si="0"/>
        <v>0.1851851851851852</v>
      </c>
    </row>
    <row r="21" spans="1:19" s="1" customFormat="1" ht="15.6" customHeight="1" x14ac:dyDescent="0.2">
      <c r="A21" s="591" t="s">
        <v>167</v>
      </c>
      <c r="B21" s="35" t="s">
        <v>31</v>
      </c>
      <c r="C21" s="71">
        <v>11</v>
      </c>
      <c r="D21" s="71">
        <v>7</v>
      </c>
      <c r="E21" s="71">
        <v>4</v>
      </c>
      <c r="F21" s="70"/>
      <c r="G21" s="127"/>
      <c r="H21" s="132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2"/>
    </row>
    <row r="22" spans="1:19" s="1" customFormat="1" ht="15.6" customHeight="1" thickBot="1" x14ac:dyDescent="0.25">
      <c r="A22" s="592"/>
      <c r="B22" s="58" t="s">
        <v>21</v>
      </c>
      <c r="C22" s="124">
        <v>100</v>
      </c>
      <c r="D22" s="125">
        <f t="shared" ref="D22:S38" si="2">IF($C21=0,0%,(D21/$C21*100))</f>
        <v>63.636363636363633</v>
      </c>
      <c r="E22" s="125">
        <f t="shared" si="2"/>
        <v>36.363636363636367</v>
      </c>
      <c r="F22" s="126">
        <f t="shared" si="2"/>
        <v>0</v>
      </c>
      <c r="G22" s="128">
        <f t="shared" si="2"/>
        <v>0</v>
      </c>
      <c r="H22" s="133">
        <f t="shared" si="2"/>
        <v>0</v>
      </c>
      <c r="I22" s="107">
        <f t="shared" si="2"/>
        <v>0</v>
      </c>
      <c r="J22" s="107">
        <f t="shared" si="2"/>
        <v>0</v>
      </c>
      <c r="K22" s="107">
        <f t="shared" si="2"/>
        <v>0</v>
      </c>
      <c r="L22" s="107">
        <f t="shared" si="2"/>
        <v>0</v>
      </c>
      <c r="M22" s="107">
        <f t="shared" si="2"/>
        <v>0</v>
      </c>
      <c r="N22" s="107">
        <f t="shared" si="2"/>
        <v>0</v>
      </c>
      <c r="O22" s="107">
        <f t="shared" si="2"/>
        <v>0</v>
      </c>
      <c r="P22" s="107">
        <f t="shared" si="2"/>
        <v>0</v>
      </c>
      <c r="Q22" s="107">
        <f t="shared" si="2"/>
        <v>0</v>
      </c>
      <c r="R22" s="107">
        <f t="shared" si="2"/>
        <v>0</v>
      </c>
      <c r="S22" s="108">
        <f t="shared" si="2"/>
        <v>0</v>
      </c>
    </row>
    <row r="23" spans="1:19" s="1" customFormat="1" ht="15.6" customHeight="1" thickTop="1" x14ac:dyDescent="0.2">
      <c r="A23" s="591" t="s">
        <v>168</v>
      </c>
      <c r="B23" s="35" t="s">
        <v>31</v>
      </c>
      <c r="C23" s="71">
        <v>5</v>
      </c>
      <c r="D23" s="71">
        <v>4</v>
      </c>
      <c r="E23" s="71"/>
      <c r="F23" s="70">
        <v>1</v>
      </c>
      <c r="G23" s="127"/>
      <c r="H23" s="132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/>
    </row>
    <row r="24" spans="1:19" s="1" customFormat="1" ht="15.6" customHeight="1" thickBot="1" x14ac:dyDescent="0.25">
      <c r="A24" s="592"/>
      <c r="B24" s="58" t="s">
        <v>21</v>
      </c>
      <c r="C24" s="124">
        <v>100</v>
      </c>
      <c r="D24" s="125">
        <f t="shared" si="2"/>
        <v>80</v>
      </c>
      <c r="E24" s="125">
        <f t="shared" si="2"/>
        <v>0</v>
      </c>
      <c r="F24" s="126">
        <f t="shared" si="2"/>
        <v>20</v>
      </c>
      <c r="G24" s="128">
        <f t="shared" si="2"/>
        <v>0</v>
      </c>
      <c r="H24" s="133">
        <f t="shared" si="2"/>
        <v>0</v>
      </c>
      <c r="I24" s="107">
        <f t="shared" si="2"/>
        <v>0</v>
      </c>
      <c r="J24" s="107">
        <f t="shared" si="2"/>
        <v>0</v>
      </c>
      <c r="K24" s="107">
        <f t="shared" si="2"/>
        <v>0</v>
      </c>
      <c r="L24" s="107">
        <f t="shared" si="2"/>
        <v>0</v>
      </c>
      <c r="M24" s="107">
        <f t="shared" si="2"/>
        <v>0</v>
      </c>
      <c r="N24" s="107">
        <f t="shared" si="2"/>
        <v>0</v>
      </c>
      <c r="O24" s="107">
        <f t="shared" si="2"/>
        <v>0</v>
      </c>
      <c r="P24" s="107">
        <f t="shared" si="2"/>
        <v>0</v>
      </c>
      <c r="Q24" s="107">
        <f t="shared" si="2"/>
        <v>0</v>
      </c>
      <c r="R24" s="107">
        <f t="shared" si="2"/>
        <v>0</v>
      </c>
      <c r="S24" s="108">
        <f t="shared" si="2"/>
        <v>0</v>
      </c>
    </row>
    <row r="25" spans="1:19" s="1" customFormat="1" ht="15.6" customHeight="1" thickTop="1" thickBot="1" x14ac:dyDescent="0.25">
      <c r="A25" s="593" t="s">
        <v>133</v>
      </c>
      <c r="B25" s="35" t="s">
        <v>31</v>
      </c>
      <c r="C25" s="71"/>
      <c r="D25" s="71"/>
      <c r="E25" s="71"/>
      <c r="F25" s="70"/>
      <c r="G25" s="127"/>
      <c r="H25" s="132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2"/>
    </row>
    <row r="26" spans="1:19" s="1" customFormat="1" ht="15.6" customHeight="1" thickBot="1" x14ac:dyDescent="0.25">
      <c r="A26" s="593"/>
      <c r="B26" s="58" t="s">
        <v>21</v>
      </c>
      <c r="C26" s="124">
        <v>100</v>
      </c>
      <c r="D26" s="125">
        <f t="shared" si="2"/>
        <v>0</v>
      </c>
      <c r="E26" s="125">
        <f t="shared" si="2"/>
        <v>0</v>
      </c>
      <c r="F26" s="126">
        <f t="shared" si="2"/>
        <v>0</v>
      </c>
      <c r="G26" s="128">
        <f t="shared" si="2"/>
        <v>0</v>
      </c>
      <c r="H26" s="133">
        <f t="shared" si="2"/>
        <v>0</v>
      </c>
      <c r="I26" s="107">
        <f t="shared" si="2"/>
        <v>0</v>
      </c>
      <c r="J26" s="107">
        <f t="shared" si="2"/>
        <v>0</v>
      </c>
      <c r="K26" s="107">
        <f t="shared" si="2"/>
        <v>0</v>
      </c>
      <c r="L26" s="107">
        <f t="shared" si="2"/>
        <v>0</v>
      </c>
      <c r="M26" s="107">
        <f t="shared" si="2"/>
        <v>0</v>
      </c>
      <c r="N26" s="107">
        <f t="shared" si="2"/>
        <v>0</v>
      </c>
      <c r="O26" s="107">
        <f t="shared" si="2"/>
        <v>0</v>
      </c>
      <c r="P26" s="107">
        <f t="shared" si="2"/>
        <v>0</v>
      </c>
      <c r="Q26" s="107">
        <f t="shared" si="2"/>
        <v>0</v>
      </c>
      <c r="R26" s="107">
        <f t="shared" si="2"/>
        <v>0</v>
      </c>
      <c r="S26" s="108">
        <f t="shared" si="2"/>
        <v>0</v>
      </c>
    </row>
    <row r="27" spans="1:19" s="1" customFormat="1" ht="15.6" customHeight="1" thickBot="1" x14ac:dyDescent="0.25">
      <c r="A27" s="593" t="s">
        <v>134</v>
      </c>
      <c r="B27" s="35" t="s">
        <v>31</v>
      </c>
      <c r="C27" s="71"/>
      <c r="D27" s="71"/>
      <c r="E27" s="71"/>
      <c r="F27" s="70"/>
      <c r="G27" s="127"/>
      <c r="H27" s="132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s="1" customFormat="1" ht="15.6" customHeight="1" thickBot="1" x14ac:dyDescent="0.25">
      <c r="A28" s="593"/>
      <c r="B28" s="58" t="s">
        <v>21</v>
      </c>
      <c r="C28" s="124">
        <v>100</v>
      </c>
      <c r="D28" s="125">
        <f t="shared" si="2"/>
        <v>0</v>
      </c>
      <c r="E28" s="125">
        <f t="shared" si="2"/>
        <v>0</v>
      </c>
      <c r="F28" s="126">
        <f t="shared" si="2"/>
        <v>0</v>
      </c>
      <c r="G28" s="128">
        <f t="shared" si="2"/>
        <v>0</v>
      </c>
      <c r="H28" s="133">
        <f t="shared" si="2"/>
        <v>0</v>
      </c>
      <c r="I28" s="107">
        <f t="shared" si="2"/>
        <v>0</v>
      </c>
      <c r="J28" s="107">
        <f t="shared" si="2"/>
        <v>0</v>
      </c>
      <c r="K28" s="107">
        <f t="shared" si="2"/>
        <v>0</v>
      </c>
      <c r="L28" s="107">
        <f t="shared" si="2"/>
        <v>0</v>
      </c>
      <c r="M28" s="107">
        <f t="shared" si="2"/>
        <v>0</v>
      </c>
      <c r="N28" s="107">
        <f t="shared" si="2"/>
        <v>0</v>
      </c>
      <c r="O28" s="107">
        <f t="shared" si="2"/>
        <v>0</v>
      </c>
      <c r="P28" s="107">
        <f t="shared" si="2"/>
        <v>0</v>
      </c>
      <c r="Q28" s="107">
        <f t="shared" si="2"/>
        <v>0</v>
      </c>
      <c r="R28" s="107">
        <f t="shared" si="2"/>
        <v>0</v>
      </c>
      <c r="S28" s="108">
        <f t="shared" si="2"/>
        <v>0</v>
      </c>
    </row>
    <row r="29" spans="1:19" s="1" customFormat="1" ht="15.6" customHeight="1" thickBot="1" x14ac:dyDescent="0.25">
      <c r="A29" s="593" t="s">
        <v>135</v>
      </c>
      <c r="B29" s="35" t="s">
        <v>31</v>
      </c>
      <c r="C29" s="71"/>
      <c r="D29" s="71"/>
      <c r="E29" s="71"/>
      <c r="F29" s="70"/>
      <c r="G29" s="127"/>
      <c r="H29" s="132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2"/>
    </row>
    <row r="30" spans="1:19" s="1" customFormat="1" ht="15.6" customHeight="1" thickBot="1" x14ac:dyDescent="0.25">
      <c r="A30" s="593"/>
      <c r="B30" s="58" t="s">
        <v>21</v>
      </c>
      <c r="C30" s="124">
        <v>100</v>
      </c>
      <c r="D30" s="125">
        <f t="shared" si="2"/>
        <v>0</v>
      </c>
      <c r="E30" s="125">
        <f t="shared" si="2"/>
        <v>0</v>
      </c>
      <c r="F30" s="126">
        <f t="shared" si="2"/>
        <v>0</v>
      </c>
      <c r="G30" s="128">
        <f t="shared" si="2"/>
        <v>0</v>
      </c>
      <c r="H30" s="133">
        <f t="shared" si="2"/>
        <v>0</v>
      </c>
      <c r="I30" s="107">
        <f t="shared" si="2"/>
        <v>0</v>
      </c>
      <c r="J30" s="107">
        <f t="shared" si="2"/>
        <v>0</v>
      </c>
      <c r="K30" s="107">
        <f t="shared" si="2"/>
        <v>0</v>
      </c>
      <c r="L30" s="107">
        <f t="shared" si="2"/>
        <v>0</v>
      </c>
      <c r="M30" s="107">
        <f t="shared" si="2"/>
        <v>0</v>
      </c>
      <c r="N30" s="107">
        <f t="shared" si="2"/>
        <v>0</v>
      </c>
      <c r="O30" s="107">
        <f t="shared" si="2"/>
        <v>0</v>
      </c>
      <c r="P30" s="107">
        <f t="shared" si="2"/>
        <v>0</v>
      </c>
      <c r="Q30" s="107">
        <f t="shared" si="2"/>
        <v>0</v>
      </c>
      <c r="R30" s="107">
        <f t="shared" si="2"/>
        <v>0</v>
      </c>
      <c r="S30" s="108">
        <f t="shared" si="2"/>
        <v>0</v>
      </c>
    </row>
    <row r="31" spans="1:19" s="1" customFormat="1" ht="15.6" customHeight="1" thickBot="1" x14ac:dyDescent="0.25">
      <c r="A31" s="593" t="s">
        <v>136</v>
      </c>
      <c r="B31" s="35" t="s">
        <v>31</v>
      </c>
      <c r="C31" s="71"/>
      <c r="D31" s="71"/>
      <c r="E31" s="71"/>
      <c r="F31" s="70"/>
      <c r="G31" s="127"/>
      <c r="H31" s="132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2"/>
    </row>
    <row r="32" spans="1:19" s="1" customFormat="1" ht="16.899999999999999" customHeight="1" thickBot="1" x14ac:dyDescent="0.25">
      <c r="A32" s="593"/>
      <c r="B32" s="58" t="s">
        <v>21</v>
      </c>
      <c r="C32" s="124">
        <v>100</v>
      </c>
      <c r="D32" s="125">
        <f t="shared" si="2"/>
        <v>0</v>
      </c>
      <c r="E32" s="125">
        <f t="shared" si="2"/>
        <v>0</v>
      </c>
      <c r="F32" s="126">
        <f t="shared" si="2"/>
        <v>0</v>
      </c>
      <c r="G32" s="128">
        <f t="shared" si="2"/>
        <v>0</v>
      </c>
      <c r="H32" s="133">
        <f t="shared" si="2"/>
        <v>0</v>
      </c>
      <c r="I32" s="107">
        <f t="shared" si="2"/>
        <v>0</v>
      </c>
      <c r="J32" s="107">
        <f t="shared" si="2"/>
        <v>0</v>
      </c>
      <c r="K32" s="107">
        <f t="shared" si="2"/>
        <v>0</v>
      </c>
      <c r="L32" s="107">
        <f t="shared" si="2"/>
        <v>0</v>
      </c>
      <c r="M32" s="107">
        <f t="shared" si="2"/>
        <v>0</v>
      </c>
      <c r="N32" s="107">
        <f t="shared" si="2"/>
        <v>0</v>
      </c>
      <c r="O32" s="107">
        <f t="shared" si="2"/>
        <v>0</v>
      </c>
      <c r="P32" s="107">
        <f t="shared" si="2"/>
        <v>0</v>
      </c>
      <c r="Q32" s="107">
        <f t="shared" si="2"/>
        <v>0</v>
      </c>
      <c r="R32" s="107">
        <f t="shared" si="2"/>
        <v>0</v>
      </c>
      <c r="S32" s="108">
        <f t="shared" si="2"/>
        <v>0</v>
      </c>
    </row>
    <row r="33" spans="1:19" s="1" customFormat="1" ht="16.5" customHeight="1" thickBot="1" x14ac:dyDescent="0.25">
      <c r="A33" s="593" t="s">
        <v>137</v>
      </c>
      <c r="B33" s="35" t="s">
        <v>31</v>
      </c>
      <c r="C33" s="71"/>
      <c r="D33" s="71"/>
      <c r="E33" s="71"/>
      <c r="F33" s="70"/>
      <c r="G33" s="127"/>
      <c r="H33" s="132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2"/>
    </row>
    <row r="34" spans="1:19" s="1" customFormat="1" ht="19.5" customHeight="1" thickBot="1" x14ac:dyDescent="0.25">
      <c r="A34" s="594"/>
      <c r="B34" s="58" t="s">
        <v>21</v>
      </c>
      <c r="C34" s="164">
        <v>100</v>
      </c>
      <c r="D34" s="165">
        <f t="shared" si="2"/>
        <v>0</v>
      </c>
      <c r="E34" s="165">
        <f t="shared" si="2"/>
        <v>0</v>
      </c>
      <c r="F34" s="166">
        <f t="shared" si="2"/>
        <v>0</v>
      </c>
      <c r="G34" s="167">
        <f t="shared" si="2"/>
        <v>0</v>
      </c>
      <c r="H34" s="168">
        <f t="shared" si="2"/>
        <v>0</v>
      </c>
      <c r="I34" s="151">
        <f t="shared" si="2"/>
        <v>0</v>
      </c>
      <c r="J34" s="151">
        <f t="shared" si="2"/>
        <v>0</v>
      </c>
      <c r="K34" s="151">
        <f t="shared" si="2"/>
        <v>0</v>
      </c>
      <c r="L34" s="151">
        <f t="shared" si="2"/>
        <v>0</v>
      </c>
      <c r="M34" s="151">
        <f t="shared" si="2"/>
        <v>0</v>
      </c>
      <c r="N34" s="151">
        <f t="shared" si="2"/>
        <v>0</v>
      </c>
      <c r="O34" s="151">
        <f t="shared" si="2"/>
        <v>0</v>
      </c>
      <c r="P34" s="151">
        <f t="shared" si="2"/>
        <v>0</v>
      </c>
      <c r="Q34" s="151">
        <f t="shared" si="2"/>
        <v>0</v>
      </c>
      <c r="R34" s="151">
        <f t="shared" si="2"/>
        <v>0</v>
      </c>
      <c r="S34" s="154">
        <f t="shared" si="2"/>
        <v>0</v>
      </c>
    </row>
    <row r="35" spans="1:19" s="1" customFormat="1" ht="19.5" customHeight="1" thickTop="1" x14ac:dyDescent="0.2">
      <c r="A35" s="595" t="s">
        <v>142</v>
      </c>
      <c r="B35" s="35" t="s">
        <v>31</v>
      </c>
      <c r="C35" s="71"/>
      <c r="D35" s="71"/>
      <c r="E35" s="71"/>
      <c r="F35" s="70"/>
      <c r="G35" s="127"/>
      <c r="H35" s="132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2"/>
    </row>
    <row r="36" spans="1:19" s="1" customFormat="1" ht="19.5" customHeight="1" thickBot="1" x14ac:dyDescent="0.25">
      <c r="A36" s="596"/>
      <c r="B36" s="58" t="s">
        <v>21</v>
      </c>
      <c r="C36" s="164">
        <v>100</v>
      </c>
      <c r="D36" s="165">
        <f t="shared" ref="D36:S36" si="3">IF($C35=0,0%,(D35/$C35*100))</f>
        <v>0</v>
      </c>
      <c r="E36" s="165">
        <f t="shared" si="3"/>
        <v>0</v>
      </c>
      <c r="F36" s="166">
        <f t="shared" si="3"/>
        <v>0</v>
      </c>
      <c r="G36" s="167">
        <f t="shared" si="3"/>
        <v>0</v>
      </c>
      <c r="H36" s="168">
        <f t="shared" si="3"/>
        <v>0</v>
      </c>
      <c r="I36" s="151">
        <f t="shared" si="3"/>
        <v>0</v>
      </c>
      <c r="J36" s="151">
        <f t="shared" si="3"/>
        <v>0</v>
      </c>
      <c r="K36" s="151">
        <f t="shared" si="3"/>
        <v>0</v>
      </c>
      <c r="L36" s="151">
        <f t="shared" si="3"/>
        <v>0</v>
      </c>
      <c r="M36" s="151">
        <f t="shared" si="3"/>
        <v>0</v>
      </c>
      <c r="N36" s="151">
        <f t="shared" si="3"/>
        <v>0</v>
      </c>
      <c r="O36" s="151">
        <f t="shared" si="3"/>
        <v>0</v>
      </c>
      <c r="P36" s="151">
        <f t="shared" si="3"/>
        <v>0</v>
      </c>
      <c r="Q36" s="151">
        <f t="shared" si="3"/>
        <v>0</v>
      </c>
      <c r="R36" s="151">
        <f t="shared" si="3"/>
        <v>0</v>
      </c>
      <c r="S36" s="154">
        <f t="shared" si="3"/>
        <v>0</v>
      </c>
    </row>
    <row r="37" spans="1:19" ht="19.5" customHeight="1" thickTop="1" x14ac:dyDescent="0.2">
      <c r="A37" s="589" t="s">
        <v>138</v>
      </c>
      <c r="B37" s="170" t="s">
        <v>31</v>
      </c>
      <c r="C37" s="182">
        <f>(C5+C7+C9+C11+C13+C15+C17+C19+C21+C23+C25+C27+C29+C31+C33+C35)</f>
        <v>1096</v>
      </c>
      <c r="D37" s="171">
        <f t="shared" ref="D37:S37" si="4">(D5+D7+D9+D11+D13+D15+D17+D19+D21+D23+D25+D27+D29+D31+D33+D35)</f>
        <v>793</v>
      </c>
      <c r="E37" s="171">
        <f t="shared" si="4"/>
        <v>180</v>
      </c>
      <c r="F37" s="172">
        <f t="shared" si="4"/>
        <v>123</v>
      </c>
      <c r="G37" s="173">
        <f t="shared" si="4"/>
        <v>20</v>
      </c>
      <c r="H37" s="174">
        <f t="shared" si="4"/>
        <v>0</v>
      </c>
      <c r="I37" s="171">
        <f t="shared" si="4"/>
        <v>4</v>
      </c>
      <c r="J37" s="171">
        <f t="shared" si="4"/>
        <v>2</v>
      </c>
      <c r="K37" s="171">
        <f t="shared" si="4"/>
        <v>0</v>
      </c>
      <c r="L37" s="171">
        <f t="shared" si="4"/>
        <v>0</v>
      </c>
      <c r="M37" s="171">
        <f t="shared" si="4"/>
        <v>0</v>
      </c>
      <c r="N37" s="171">
        <f t="shared" si="4"/>
        <v>0</v>
      </c>
      <c r="O37" s="171">
        <f t="shared" si="4"/>
        <v>2</v>
      </c>
      <c r="P37" s="171">
        <f t="shared" si="4"/>
        <v>0</v>
      </c>
      <c r="Q37" s="171">
        <f t="shared" si="4"/>
        <v>10</v>
      </c>
      <c r="R37" s="171">
        <f t="shared" si="4"/>
        <v>0</v>
      </c>
      <c r="S37" s="175">
        <f t="shared" si="4"/>
        <v>2</v>
      </c>
    </row>
    <row r="38" spans="1:19" ht="15.6" customHeight="1" thickBot="1" x14ac:dyDescent="0.25">
      <c r="A38" s="590"/>
      <c r="B38" s="176" t="s">
        <v>21</v>
      </c>
      <c r="C38" s="177">
        <v>100</v>
      </c>
      <c r="D38" s="178">
        <f t="shared" si="2"/>
        <v>72.354014598540147</v>
      </c>
      <c r="E38" s="178">
        <f t="shared" si="2"/>
        <v>16.423357664233578</v>
      </c>
      <c r="F38" s="179">
        <f t="shared" si="2"/>
        <v>11.222627737226277</v>
      </c>
      <c r="G38" s="180">
        <f t="shared" si="2"/>
        <v>1.824817518248175</v>
      </c>
      <c r="H38" s="181">
        <f t="shared" si="2"/>
        <v>0</v>
      </c>
      <c r="I38" s="156">
        <f t="shared" si="2"/>
        <v>0.36496350364963503</v>
      </c>
      <c r="J38" s="156">
        <f t="shared" si="2"/>
        <v>0.18248175182481752</v>
      </c>
      <c r="K38" s="156">
        <f t="shared" si="2"/>
        <v>0</v>
      </c>
      <c r="L38" s="156">
        <f t="shared" si="2"/>
        <v>0</v>
      </c>
      <c r="M38" s="156">
        <f t="shared" si="2"/>
        <v>0</v>
      </c>
      <c r="N38" s="156">
        <f t="shared" si="2"/>
        <v>0</v>
      </c>
      <c r="O38" s="156">
        <f t="shared" si="2"/>
        <v>0.18248175182481752</v>
      </c>
      <c r="P38" s="156">
        <f t="shared" si="2"/>
        <v>0</v>
      </c>
      <c r="Q38" s="156">
        <f t="shared" si="2"/>
        <v>0.91240875912408748</v>
      </c>
      <c r="R38" s="156">
        <f t="shared" si="2"/>
        <v>0</v>
      </c>
      <c r="S38" s="157">
        <f t="shared" si="2"/>
        <v>0.18248175182481752</v>
      </c>
    </row>
    <row r="39" spans="1:19" ht="15" customHeight="1" thickTop="1" x14ac:dyDescent="0.2">
      <c r="A39" s="572" t="s">
        <v>249</v>
      </c>
      <c r="B39" s="57" t="s">
        <v>31</v>
      </c>
      <c r="C39" s="140">
        <f>(C5+C7+C9+C11+C13+C15+C17+C19+C21+C23+C25)</f>
        <v>1096</v>
      </c>
      <c r="D39" s="45">
        <f t="shared" ref="D39:S39" si="5">(D5+D7+D9+D11+D13+D15+D17+D19+D21+D23+D25)</f>
        <v>793</v>
      </c>
      <c r="E39" s="45">
        <f t="shared" si="5"/>
        <v>180</v>
      </c>
      <c r="F39" s="22">
        <f t="shared" si="5"/>
        <v>123</v>
      </c>
      <c r="G39" s="94">
        <f t="shared" si="5"/>
        <v>20</v>
      </c>
      <c r="H39" s="169">
        <f t="shared" si="5"/>
        <v>0</v>
      </c>
      <c r="I39" s="45">
        <f t="shared" si="5"/>
        <v>4</v>
      </c>
      <c r="J39" s="45">
        <f t="shared" si="5"/>
        <v>2</v>
      </c>
      <c r="K39" s="45">
        <f t="shared" si="5"/>
        <v>0</v>
      </c>
      <c r="L39" s="45">
        <f t="shared" si="5"/>
        <v>0</v>
      </c>
      <c r="M39" s="45">
        <f t="shared" si="5"/>
        <v>0</v>
      </c>
      <c r="N39" s="45">
        <f t="shared" si="5"/>
        <v>0</v>
      </c>
      <c r="O39" s="45">
        <f t="shared" si="5"/>
        <v>2</v>
      </c>
      <c r="P39" s="45">
        <f t="shared" si="5"/>
        <v>0</v>
      </c>
      <c r="Q39" s="45">
        <f t="shared" si="5"/>
        <v>10</v>
      </c>
      <c r="R39" s="45">
        <f t="shared" si="5"/>
        <v>0</v>
      </c>
      <c r="S39" s="47">
        <f t="shared" si="5"/>
        <v>2</v>
      </c>
    </row>
    <row r="40" spans="1:19" ht="15" customHeight="1" thickBot="1" x14ac:dyDescent="0.25">
      <c r="A40" s="573"/>
      <c r="B40" s="101" t="s">
        <v>21</v>
      </c>
      <c r="C40" s="164">
        <v>100</v>
      </c>
      <c r="D40" s="165">
        <f t="shared" ref="D40:S42" si="6">IF($C39=0,0%,(D39/$C39*100))</f>
        <v>72.354014598540147</v>
      </c>
      <c r="E40" s="165">
        <f t="shared" si="6"/>
        <v>16.423357664233578</v>
      </c>
      <c r="F40" s="166">
        <f t="shared" si="6"/>
        <v>11.222627737226277</v>
      </c>
      <c r="G40" s="167">
        <f t="shared" si="6"/>
        <v>1.824817518248175</v>
      </c>
      <c r="H40" s="168">
        <f t="shared" si="6"/>
        <v>0</v>
      </c>
      <c r="I40" s="151">
        <f t="shared" si="6"/>
        <v>0.36496350364963503</v>
      </c>
      <c r="J40" s="151">
        <f t="shared" si="6"/>
        <v>0.18248175182481752</v>
      </c>
      <c r="K40" s="151">
        <f t="shared" si="6"/>
        <v>0</v>
      </c>
      <c r="L40" s="151">
        <f t="shared" si="6"/>
        <v>0</v>
      </c>
      <c r="M40" s="151">
        <f t="shared" si="6"/>
        <v>0</v>
      </c>
      <c r="N40" s="151">
        <f t="shared" si="6"/>
        <v>0</v>
      </c>
      <c r="O40" s="151">
        <f t="shared" si="6"/>
        <v>0.18248175182481752</v>
      </c>
      <c r="P40" s="151">
        <f t="shared" si="6"/>
        <v>0</v>
      </c>
      <c r="Q40" s="151">
        <f t="shared" si="6"/>
        <v>0.91240875912408748</v>
      </c>
      <c r="R40" s="151">
        <f t="shared" si="6"/>
        <v>0</v>
      </c>
      <c r="S40" s="154">
        <f t="shared" si="6"/>
        <v>0.18248175182481752</v>
      </c>
    </row>
    <row r="41" spans="1:19" ht="15" customHeight="1" x14ac:dyDescent="0.2">
      <c r="A41" s="569" t="s">
        <v>139</v>
      </c>
      <c r="B41" s="295" t="s">
        <v>31</v>
      </c>
      <c r="C41" s="296">
        <f t="shared" ref="C41" si="7">(C27+C29+C31+C33)</f>
        <v>0</v>
      </c>
      <c r="D41" s="403">
        <f>(D27+D29+D31+D33)</f>
        <v>0</v>
      </c>
      <c r="E41" s="403">
        <f t="shared" ref="E41:S41" si="8">(E27+E29+E31+E33)</f>
        <v>0</v>
      </c>
      <c r="F41" s="404">
        <f t="shared" si="8"/>
        <v>0</v>
      </c>
      <c r="G41" s="405">
        <f t="shared" si="8"/>
        <v>0</v>
      </c>
      <c r="H41" s="406">
        <f t="shared" si="8"/>
        <v>0</v>
      </c>
      <c r="I41" s="403">
        <f t="shared" si="8"/>
        <v>0</v>
      </c>
      <c r="J41" s="403">
        <f t="shared" si="8"/>
        <v>0</v>
      </c>
      <c r="K41" s="403">
        <f t="shared" si="8"/>
        <v>0</v>
      </c>
      <c r="L41" s="403">
        <f t="shared" si="8"/>
        <v>0</v>
      </c>
      <c r="M41" s="403">
        <f t="shared" si="8"/>
        <v>0</v>
      </c>
      <c r="N41" s="403">
        <f t="shared" si="8"/>
        <v>0</v>
      </c>
      <c r="O41" s="403">
        <f t="shared" si="8"/>
        <v>0</v>
      </c>
      <c r="P41" s="403">
        <f t="shared" si="8"/>
        <v>0</v>
      </c>
      <c r="Q41" s="403">
        <f t="shared" si="8"/>
        <v>0</v>
      </c>
      <c r="R41" s="403">
        <f t="shared" si="8"/>
        <v>0</v>
      </c>
      <c r="S41" s="407">
        <f t="shared" si="8"/>
        <v>0</v>
      </c>
    </row>
    <row r="42" spans="1:19" ht="15" customHeight="1" thickBot="1" x14ac:dyDescent="0.25">
      <c r="A42" s="570"/>
      <c r="B42" s="297" t="s">
        <v>21</v>
      </c>
      <c r="C42" s="177">
        <v>100</v>
      </c>
      <c r="D42" s="178">
        <f t="shared" si="6"/>
        <v>0</v>
      </c>
      <c r="E42" s="178">
        <f t="shared" si="6"/>
        <v>0</v>
      </c>
      <c r="F42" s="179">
        <f t="shared" si="6"/>
        <v>0</v>
      </c>
      <c r="G42" s="180">
        <f t="shared" si="6"/>
        <v>0</v>
      </c>
      <c r="H42" s="181">
        <f t="shared" si="6"/>
        <v>0</v>
      </c>
      <c r="I42" s="156">
        <f t="shared" si="6"/>
        <v>0</v>
      </c>
      <c r="J42" s="156">
        <f t="shared" si="6"/>
        <v>0</v>
      </c>
      <c r="K42" s="156">
        <f t="shared" si="6"/>
        <v>0</v>
      </c>
      <c r="L42" s="156">
        <f t="shared" si="6"/>
        <v>0</v>
      </c>
      <c r="M42" s="156">
        <f t="shared" si="6"/>
        <v>0</v>
      </c>
      <c r="N42" s="156">
        <f t="shared" si="6"/>
        <v>0</v>
      </c>
      <c r="O42" s="156">
        <f t="shared" si="6"/>
        <v>0</v>
      </c>
      <c r="P42" s="156">
        <f t="shared" si="6"/>
        <v>0</v>
      </c>
      <c r="Q42" s="156">
        <f t="shared" si="6"/>
        <v>0</v>
      </c>
      <c r="R42" s="156">
        <f t="shared" si="6"/>
        <v>0</v>
      </c>
      <c r="S42" s="157">
        <f t="shared" si="6"/>
        <v>0</v>
      </c>
    </row>
    <row r="43" spans="1:19" ht="13.5" thickTop="1" x14ac:dyDescent="0.2"/>
  </sheetData>
  <mergeCells count="22">
    <mergeCell ref="A21:A22"/>
    <mergeCell ref="A1:S2"/>
    <mergeCell ref="A3:B3"/>
    <mergeCell ref="H4:S4"/>
    <mergeCell ref="A5:A6"/>
    <mergeCell ref="A7:A8"/>
    <mergeCell ref="A9:A10"/>
    <mergeCell ref="A11:A12"/>
    <mergeCell ref="A13:A14"/>
    <mergeCell ref="A15:A16"/>
    <mergeCell ref="A17:A18"/>
    <mergeCell ref="A19:A20"/>
    <mergeCell ref="A37:A38"/>
    <mergeCell ref="A39:A40"/>
    <mergeCell ref="A41:A42"/>
    <mergeCell ref="A23:A24"/>
    <mergeCell ref="A25:A26"/>
    <mergeCell ref="A27:A28"/>
    <mergeCell ref="A29:A30"/>
    <mergeCell ref="A31:A32"/>
    <mergeCell ref="A33:A34"/>
    <mergeCell ref="A35:A36"/>
  </mergeCells>
  <pageMargins left="0.25" right="0.25" top="0.25" bottom="0.25" header="0" footer="0.5"/>
  <pageSetup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S20"/>
  <sheetViews>
    <sheetView topLeftCell="A13" zoomScaleNormal="100" zoomScaleSheetLayoutView="100" workbookViewId="0">
      <selection activeCell="T5" sqref="T5"/>
    </sheetView>
  </sheetViews>
  <sheetFormatPr defaultColWidth="8.85546875" defaultRowHeight="12.75" x14ac:dyDescent="0.2"/>
  <cols>
    <col min="1" max="1" width="20.7109375" style="3" customWidth="1"/>
    <col min="2" max="2" width="3.28515625" style="16" customWidth="1"/>
    <col min="3" max="3" width="7.7109375" style="3" customWidth="1"/>
    <col min="4" max="4" width="9.42578125" style="3" customWidth="1"/>
    <col min="5" max="5" width="8.42578125" style="3" customWidth="1"/>
    <col min="6" max="6" width="9.28515625" style="3" customWidth="1"/>
    <col min="7" max="7" width="9.42578125" style="3" customWidth="1"/>
    <col min="8" max="8" width="12.85546875" style="3" customWidth="1"/>
    <col min="9" max="9" width="9.5703125" style="3" customWidth="1"/>
    <col min="10" max="10" width="10" style="3" customWidth="1"/>
    <col min="11" max="11" width="10.140625" style="3" customWidth="1"/>
    <col min="12" max="12" width="11.28515625" style="3" customWidth="1"/>
    <col min="13" max="13" width="10.85546875" style="3" customWidth="1"/>
    <col min="14" max="15" width="9.7109375" style="3" customWidth="1"/>
    <col min="16" max="16" width="11.5703125" style="3" customWidth="1"/>
    <col min="17" max="17" width="9.7109375" style="3" customWidth="1"/>
    <col min="18" max="18" width="9.42578125" style="3" customWidth="1"/>
    <col min="19" max="19" width="12.85546875" style="3" customWidth="1"/>
  </cols>
  <sheetData>
    <row r="1" spans="1:19" ht="18" customHeight="1" x14ac:dyDescent="0.2">
      <c r="A1" s="603" t="s">
        <v>191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5"/>
    </row>
    <row r="2" spans="1:19" ht="18" customHeight="1" thickBot="1" x14ac:dyDescent="0.25">
      <c r="A2" s="606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607"/>
    </row>
    <row r="3" spans="1:19" s="68" customFormat="1" ht="74.25" customHeight="1" thickTop="1" thickBot="1" x14ac:dyDescent="0.25">
      <c r="A3" s="608" t="s">
        <v>158</v>
      </c>
      <c r="B3" s="576"/>
      <c r="C3" s="294" t="s">
        <v>1</v>
      </c>
      <c r="D3" s="208" t="s">
        <v>2</v>
      </c>
      <c r="E3" s="208" t="s">
        <v>3</v>
      </c>
      <c r="F3" s="209" t="s">
        <v>4</v>
      </c>
      <c r="G3" s="18" t="s">
        <v>5</v>
      </c>
      <c r="H3" s="210" t="s">
        <v>45</v>
      </c>
      <c r="I3" s="211" t="s">
        <v>7</v>
      </c>
      <c r="J3" s="210" t="s">
        <v>8</v>
      </c>
      <c r="K3" s="211" t="s">
        <v>9</v>
      </c>
      <c r="L3" s="211" t="s">
        <v>10</v>
      </c>
      <c r="M3" s="211" t="s">
        <v>11</v>
      </c>
      <c r="N3" s="211" t="s">
        <v>12</v>
      </c>
      <c r="O3" s="211" t="s">
        <v>13</v>
      </c>
      <c r="P3" s="211" t="s">
        <v>14</v>
      </c>
      <c r="Q3" s="211" t="s">
        <v>15</v>
      </c>
      <c r="R3" s="208" t="s">
        <v>16</v>
      </c>
      <c r="S3" s="431" t="s">
        <v>17</v>
      </c>
    </row>
    <row r="4" spans="1:19" s="1" customFormat="1" ht="30" customHeight="1" thickTop="1" thickBot="1" x14ac:dyDescent="0.25">
      <c r="A4" s="432" t="s">
        <v>23</v>
      </c>
      <c r="B4" s="105" t="s">
        <v>21</v>
      </c>
      <c r="C4" s="102"/>
      <c r="D4" s="214"/>
      <c r="E4" s="214"/>
      <c r="F4" s="103">
        <v>0.12</v>
      </c>
      <c r="G4" s="104">
        <v>0.02</v>
      </c>
      <c r="H4" s="554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609"/>
    </row>
    <row r="5" spans="1:19" s="1" customFormat="1" ht="15.6" customHeight="1" thickTop="1" thickBot="1" x14ac:dyDescent="0.25">
      <c r="A5" s="610" t="s">
        <v>159</v>
      </c>
      <c r="B5" s="55" t="s">
        <v>31</v>
      </c>
      <c r="C5" s="45">
        <v>14</v>
      </c>
      <c r="D5" s="45">
        <v>7</v>
      </c>
      <c r="E5" s="45">
        <v>4</v>
      </c>
      <c r="F5" s="22">
        <v>3</v>
      </c>
      <c r="G5" s="94">
        <v>1</v>
      </c>
      <c r="H5" s="169"/>
      <c r="I5" s="45"/>
      <c r="J5" s="45"/>
      <c r="K5" s="45"/>
      <c r="L5" s="45"/>
      <c r="M5" s="45"/>
      <c r="N5" s="45">
        <v>1</v>
      </c>
      <c r="O5" s="45"/>
      <c r="P5" s="45"/>
      <c r="Q5" s="45"/>
      <c r="R5" s="45"/>
      <c r="S5" s="22"/>
    </row>
    <row r="6" spans="1:19" s="1" customFormat="1" ht="15.6" customHeight="1" thickBot="1" x14ac:dyDescent="0.25">
      <c r="A6" s="611"/>
      <c r="B6" s="55" t="s">
        <v>21</v>
      </c>
      <c r="C6" s="433">
        <v>100</v>
      </c>
      <c r="D6" s="125">
        <f t="shared" ref="D6:S20" si="0">IF($C5=0,0%,(D5/$C5*100))</f>
        <v>50</v>
      </c>
      <c r="E6" s="125">
        <f t="shared" si="0"/>
        <v>28.571428571428569</v>
      </c>
      <c r="F6" s="434">
        <f t="shared" si="0"/>
        <v>21.428571428571427</v>
      </c>
      <c r="G6" s="435">
        <f t="shared" si="0"/>
        <v>7.1428571428571423</v>
      </c>
      <c r="H6" s="133">
        <f t="shared" si="0"/>
        <v>0</v>
      </c>
      <c r="I6" s="107">
        <f t="shared" si="0"/>
        <v>0</v>
      </c>
      <c r="J6" s="107">
        <f t="shared" si="0"/>
        <v>0</v>
      </c>
      <c r="K6" s="107">
        <f t="shared" si="0"/>
        <v>0</v>
      </c>
      <c r="L6" s="107">
        <f t="shared" si="0"/>
        <v>0</v>
      </c>
      <c r="M6" s="107">
        <f t="shared" si="0"/>
        <v>0</v>
      </c>
      <c r="N6" s="107">
        <f t="shared" si="0"/>
        <v>7.1428571428571423</v>
      </c>
      <c r="O6" s="107">
        <f t="shared" si="0"/>
        <v>0</v>
      </c>
      <c r="P6" s="107">
        <f t="shared" si="0"/>
        <v>0</v>
      </c>
      <c r="Q6" s="107">
        <f t="shared" si="0"/>
        <v>0</v>
      </c>
      <c r="R6" s="107">
        <f t="shared" si="0"/>
        <v>0</v>
      </c>
      <c r="S6" s="436">
        <f t="shared" si="0"/>
        <v>0</v>
      </c>
    </row>
    <row r="7" spans="1:19" s="1" customFormat="1" ht="15.6" customHeight="1" thickTop="1" x14ac:dyDescent="0.2">
      <c r="A7" s="600" t="s">
        <v>160</v>
      </c>
      <c r="B7" s="388" t="s">
        <v>31</v>
      </c>
      <c r="C7" s="383">
        <v>22</v>
      </c>
      <c r="D7" s="383">
        <v>13</v>
      </c>
      <c r="E7" s="383">
        <v>9</v>
      </c>
      <c r="F7" s="384"/>
      <c r="G7" s="385"/>
      <c r="H7" s="386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4"/>
    </row>
    <row r="8" spans="1:19" s="1" customFormat="1" ht="15.6" customHeight="1" thickBot="1" x14ac:dyDescent="0.25">
      <c r="A8" s="601"/>
      <c r="B8" s="58" t="s">
        <v>21</v>
      </c>
      <c r="C8" s="433">
        <v>100</v>
      </c>
      <c r="D8" s="125">
        <f t="shared" si="0"/>
        <v>59.090909090909093</v>
      </c>
      <c r="E8" s="125">
        <f t="shared" si="0"/>
        <v>40.909090909090914</v>
      </c>
      <c r="F8" s="434">
        <f t="shared" si="0"/>
        <v>0</v>
      </c>
      <c r="G8" s="435">
        <f t="shared" si="0"/>
        <v>0</v>
      </c>
      <c r="H8" s="133">
        <f t="shared" si="0"/>
        <v>0</v>
      </c>
      <c r="I8" s="107">
        <f t="shared" si="0"/>
        <v>0</v>
      </c>
      <c r="J8" s="107">
        <f t="shared" si="0"/>
        <v>0</v>
      </c>
      <c r="K8" s="107">
        <f t="shared" si="0"/>
        <v>0</v>
      </c>
      <c r="L8" s="107">
        <f t="shared" si="0"/>
        <v>0</v>
      </c>
      <c r="M8" s="107">
        <f t="shared" si="0"/>
        <v>0</v>
      </c>
      <c r="N8" s="107">
        <f t="shared" si="0"/>
        <v>0</v>
      </c>
      <c r="O8" s="107">
        <f t="shared" si="0"/>
        <v>0</v>
      </c>
      <c r="P8" s="107">
        <f t="shared" si="0"/>
        <v>0</v>
      </c>
      <c r="Q8" s="107">
        <f t="shared" si="0"/>
        <v>0</v>
      </c>
      <c r="R8" s="107">
        <f t="shared" si="0"/>
        <v>0</v>
      </c>
      <c r="S8" s="436">
        <f t="shared" si="0"/>
        <v>0</v>
      </c>
    </row>
    <row r="9" spans="1:19" s="1" customFormat="1" ht="15.6" customHeight="1" thickTop="1" x14ac:dyDescent="0.2">
      <c r="A9" s="600" t="s">
        <v>161</v>
      </c>
      <c r="B9" s="388" t="s">
        <v>31</v>
      </c>
      <c r="C9" s="383">
        <v>17</v>
      </c>
      <c r="D9" s="383">
        <v>8</v>
      </c>
      <c r="E9" s="383">
        <v>8</v>
      </c>
      <c r="F9" s="384">
        <v>1</v>
      </c>
      <c r="G9" s="385"/>
      <c r="H9" s="386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4"/>
    </row>
    <row r="10" spans="1:19" s="1" customFormat="1" ht="15.6" customHeight="1" thickBot="1" x14ac:dyDescent="0.25">
      <c r="A10" s="601"/>
      <c r="B10" s="58" t="s">
        <v>21</v>
      </c>
      <c r="C10" s="433">
        <v>100</v>
      </c>
      <c r="D10" s="125">
        <f t="shared" si="0"/>
        <v>47.058823529411761</v>
      </c>
      <c r="E10" s="125">
        <f t="shared" si="0"/>
        <v>47.058823529411761</v>
      </c>
      <c r="F10" s="434">
        <f t="shared" si="0"/>
        <v>5.8823529411764701</v>
      </c>
      <c r="G10" s="435">
        <f t="shared" si="0"/>
        <v>0</v>
      </c>
      <c r="H10" s="133">
        <f t="shared" si="0"/>
        <v>0</v>
      </c>
      <c r="I10" s="107">
        <f t="shared" si="0"/>
        <v>0</v>
      </c>
      <c r="J10" s="107">
        <f t="shared" si="0"/>
        <v>0</v>
      </c>
      <c r="K10" s="107">
        <f t="shared" si="0"/>
        <v>0</v>
      </c>
      <c r="L10" s="107">
        <f t="shared" si="0"/>
        <v>0</v>
      </c>
      <c r="M10" s="107">
        <f t="shared" si="0"/>
        <v>0</v>
      </c>
      <c r="N10" s="107">
        <f t="shared" si="0"/>
        <v>0</v>
      </c>
      <c r="O10" s="107">
        <f t="shared" si="0"/>
        <v>0</v>
      </c>
      <c r="P10" s="107">
        <f t="shared" si="0"/>
        <v>0</v>
      </c>
      <c r="Q10" s="107">
        <f t="shared" si="0"/>
        <v>0</v>
      </c>
      <c r="R10" s="107">
        <f t="shared" si="0"/>
        <v>0</v>
      </c>
      <c r="S10" s="436">
        <f t="shared" si="0"/>
        <v>0</v>
      </c>
    </row>
    <row r="11" spans="1:19" s="1" customFormat="1" ht="15.6" customHeight="1" thickTop="1" x14ac:dyDescent="0.2">
      <c r="A11" s="600" t="s">
        <v>162</v>
      </c>
      <c r="B11" s="388" t="s">
        <v>31</v>
      </c>
      <c r="C11" s="383">
        <v>3</v>
      </c>
      <c r="D11" s="383"/>
      <c r="E11" s="383">
        <v>1</v>
      </c>
      <c r="F11" s="384">
        <v>2</v>
      </c>
      <c r="G11" s="385">
        <v>1</v>
      </c>
      <c r="H11" s="386"/>
      <c r="I11" s="383"/>
      <c r="J11" s="383"/>
      <c r="K11" s="383"/>
      <c r="L11" s="383"/>
      <c r="M11" s="383"/>
      <c r="N11" s="383"/>
      <c r="O11" s="383"/>
      <c r="P11" s="383"/>
      <c r="Q11" s="383">
        <v>1</v>
      </c>
      <c r="R11" s="383"/>
      <c r="S11" s="384"/>
    </row>
    <row r="12" spans="1:19" s="1" customFormat="1" ht="15.6" customHeight="1" thickBot="1" x14ac:dyDescent="0.25">
      <c r="A12" s="601"/>
      <c r="B12" s="58" t="s">
        <v>21</v>
      </c>
      <c r="C12" s="433">
        <v>100</v>
      </c>
      <c r="D12" s="125">
        <f t="shared" si="0"/>
        <v>0</v>
      </c>
      <c r="E12" s="125">
        <f t="shared" si="0"/>
        <v>33.333333333333329</v>
      </c>
      <c r="F12" s="434">
        <f t="shared" si="0"/>
        <v>66.666666666666657</v>
      </c>
      <c r="G12" s="435">
        <f t="shared" si="0"/>
        <v>33.333333333333329</v>
      </c>
      <c r="H12" s="133">
        <f t="shared" si="0"/>
        <v>0</v>
      </c>
      <c r="I12" s="107">
        <f t="shared" si="0"/>
        <v>0</v>
      </c>
      <c r="J12" s="107">
        <f t="shared" si="0"/>
        <v>0</v>
      </c>
      <c r="K12" s="107">
        <f t="shared" si="0"/>
        <v>0</v>
      </c>
      <c r="L12" s="107">
        <f t="shared" si="0"/>
        <v>0</v>
      </c>
      <c r="M12" s="107">
        <f t="shared" si="0"/>
        <v>0</v>
      </c>
      <c r="N12" s="107">
        <f t="shared" si="0"/>
        <v>0</v>
      </c>
      <c r="O12" s="107">
        <f t="shared" si="0"/>
        <v>0</v>
      </c>
      <c r="P12" s="107">
        <f t="shared" si="0"/>
        <v>0</v>
      </c>
      <c r="Q12" s="107">
        <f t="shared" si="0"/>
        <v>33.333333333333329</v>
      </c>
      <c r="R12" s="107">
        <f t="shared" si="0"/>
        <v>0</v>
      </c>
      <c r="S12" s="436">
        <f t="shared" si="0"/>
        <v>0</v>
      </c>
    </row>
    <row r="13" spans="1:19" s="1" customFormat="1" ht="15.6" customHeight="1" thickTop="1" x14ac:dyDescent="0.2">
      <c r="A13" s="600" t="s">
        <v>165</v>
      </c>
      <c r="B13" s="388" t="s">
        <v>31</v>
      </c>
      <c r="C13" s="383">
        <v>44</v>
      </c>
      <c r="D13" s="383">
        <v>20</v>
      </c>
      <c r="E13" s="383">
        <v>21</v>
      </c>
      <c r="F13" s="384">
        <v>3</v>
      </c>
      <c r="G13" s="385"/>
      <c r="H13" s="386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4"/>
    </row>
    <row r="14" spans="1:19" s="1" customFormat="1" ht="15.6" customHeight="1" thickBot="1" x14ac:dyDescent="0.25">
      <c r="A14" s="601"/>
      <c r="B14" s="58" t="s">
        <v>21</v>
      </c>
      <c r="C14" s="433">
        <v>100</v>
      </c>
      <c r="D14" s="125">
        <f t="shared" si="0"/>
        <v>45.454545454545453</v>
      </c>
      <c r="E14" s="125">
        <f t="shared" si="0"/>
        <v>47.727272727272727</v>
      </c>
      <c r="F14" s="434">
        <f t="shared" si="0"/>
        <v>6.8181818181818175</v>
      </c>
      <c r="G14" s="435">
        <f t="shared" si="0"/>
        <v>0</v>
      </c>
      <c r="H14" s="133">
        <f t="shared" si="0"/>
        <v>0</v>
      </c>
      <c r="I14" s="107">
        <f t="shared" si="0"/>
        <v>0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0</v>
      </c>
      <c r="N14" s="107">
        <f t="shared" si="0"/>
        <v>0</v>
      </c>
      <c r="O14" s="107">
        <f t="shared" si="0"/>
        <v>0</v>
      </c>
      <c r="P14" s="107">
        <f t="shared" si="0"/>
        <v>0</v>
      </c>
      <c r="Q14" s="107">
        <f t="shared" si="0"/>
        <v>0</v>
      </c>
      <c r="R14" s="107">
        <f t="shared" si="0"/>
        <v>0</v>
      </c>
      <c r="S14" s="436">
        <f t="shared" si="0"/>
        <v>0</v>
      </c>
    </row>
    <row r="15" spans="1:19" s="1" customFormat="1" ht="15.6" customHeight="1" thickTop="1" x14ac:dyDescent="0.2">
      <c r="A15" s="600" t="s">
        <v>166</v>
      </c>
      <c r="B15" s="388" t="s">
        <v>31</v>
      </c>
      <c r="C15" s="383">
        <f>C5+C7+C9+C11+C13</f>
        <v>100</v>
      </c>
      <c r="D15" s="383">
        <f t="shared" ref="D15:S15" si="1">D5+D7+D9+D11+D13</f>
        <v>48</v>
      </c>
      <c r="E15" s="383">
        <f t="shared" si="1"/>
        <v>43</v>
      </c>
      <c r="F15" s="384">
        <f t="shared" si="1"/>
        <v>9</v>
      </c>
      <c r="G15" s="385">
        <f t="shared" si="1"/>
        <v>2</v>
      </c>
      <c r="H15" s="386">
        <f t="shared" si="1"/>
        <v>0</v>
      </c>
      <c r="I15" s="383">
        <f t="shared" si="1"/>
        <v>0</v>
      </c>
      <c r="J15" s="383">
        <f t="shared" si="1"/>
        <v>0</v>
      </c>
      <c r="K15" s="383">
        <f t="shared" si="1"/>
        <v>0</v>
      </c>
      <c r="L15" s="383">
        <f t="shared" si="1"/>
        <v>0</v>
      </c>
      <c r="M15" s="383">
        <f t="shared" si="1"/>
        <v>0</v>
      </c>
      <c r="N15" s="383">
        <f t="shared" si="1"/>
        <v>1</v>
      </c>
      <c r="O15" s="383">
        <f t="shared" si="1"/>
        <v>0</v>
      </c>
      <c r="P15" s="383">
        <f t="shared" si="1"/>
        <v>0</v>
      </c>
      <c r="Q15" s="383">
        <f t="shared" si="1"/>
        <v>1</v>
      </c>
      <c r="R15" s="383">
        <f t="shared" si="1"/>
        <v>0</v>
      </c>
      <c r="S15" s="384">
        <f t="shared" si="1"/>
        <v>0</v>
      </c>
    </row>
    <row r="16" spans="1:19" s="1" customFormat="1" ht="15.6" customHeight="1" thickBot="1" x14ac:dyDescent="0.25">
      <c r="A16" s="601"/>
      <c r="B16" s="58" t="s">
        <v>21</v>
      </c>
      <c r="C16" s="433">
        <v>100</v>
      </c>
      <c r="D16" s="125">
        <f t="shared" si="0"/>
        <v>48</v>
      </c>
      <c r="E16" s="125">
        <f t="shared" si="0"/>
        <v>43</v>
      </c>
      <c r="F16" s="434">
        <f t="shared" si="0"/>
        <v>9</v>
      </c>
      <c r="G16" s="435">
        <f t="shared" si="0"/>
        <v>2</v>
      </c>
      <c r="H16" s="133">
        <f t="shared" si="0"/>
        <v>0</v>
      </c>
      <c r="I16" s="107">
        <f t="shared" si="0"/>
        <v>0</v>
      </c>
      <c r="J16" s="107">
        <f t="shared" si="0"/>
        <v>0</v>
      </c>
      <c r="K16" s="107">
        <f t="shared" si="0"/>
        <v>0</v>
      </c>
      <c r="L16" s="107">
        <f t="shared" si="0"/>
        <v>0</v>
      </c>
      <c r="M16" s="107">
        <f t="shared" si="0"/>
        <v>0</v>
      </c>
      <c r="N16" s="107">
        <f t="shared" si="0"/>
        <v>1</v>
      </c>
      <c r="O16" s="107">
        <f t="shared" si="0"/>
        <v>0</v>
      </c>
      <c r="P16" s="107">
        <f t="shared" si="0"/>
        <v>0</v>
      </c>
      <c r="Q16" s="107">
        <f t="shared" si="0"/>
        <v>1</v>
      </c>
      <c r="R16" s="107">
        <f t="shared" si="0"/>
        <v>0</v>
      </c>
      <c r="S16" s="436">
        <f t="shared" si="0"/>
        <v>0</v>
      </c>
    </row>
    <row r="17" spans="1:19" s="1" customFormat="1" ht="15.6" customHeight="1" thickTop="1" x14ac:dyDescent="0.2">
      <c r="A17" s="598" t="s">
        <v>167</v>
      </c>
      <c r="B17" s="388" t="s">
        <v>31</v>
      </c>
      <c r="C17" s="383"/>
      <c r="D17" s="383"/>
      <c r="E17" s="383"/>
      <c r="F17" s="384"/>
      <c r="G17" s="385"/>
      <c r="H17" s="386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4"/>
    </row>
    <row r="18" spans="1:19" s="1" customFormat="1" ht="15.6" customHeight="1" thickBot="1" x14ac:dyDescent="0.25">
      <c r="A18" s="602"/>
      <c r="B18" s="58" t="s">
        <v>21</v>
      </c>
      <c r="C18" s="433">
        <v>100</v>
      </c>
      <c r="D18" s="125">
        <f t="shared" si="0"/>
        <v>0</v>
      </c>
      <c r="E18" s="125">
        <f t="shared" si="0"/>
        <v>0</v>
      </c>
      <c r="F18" s="434">
        <f t="shared" si="0"/>
        <v>0</v>
      </c>
      <c r="G18" s="435">
        <f t="shared" si="0"/>
        <v>0</v>
      </c>
      <c r="H18" s="133">
        <f t="shared" si="0"/>
        <v>0</v>
      </c>
      <c r="I18" s="107">
        <f t="shared" si="0"/>
        <v>0</v>
      </c>
      <c r="J18" s="107">
        <f t="shared" si="0"/>
        <v>0</v>
      </c>
      <c r="K18" s="107">
        <f t="shared" si="0"/>
        <v>0</v>
      </c>
      <c r="L18" s="107">
        <f t="shared" si="0"/>
        <v>0</v>
      </c>
      <c r="M18" s="107">
        <f t="shared" si="0"/>
        <v>0</v>
      </c>
      <c r="N18" s="107">
        <f t="shared" si="0"/>
        <v>0</v>
      </c>
      <c r="O18" s="107">
        <f t="shared" si="0"/>
        <v>0</v>
      </c>
      <c r="P18" s="107">
        <f t="shared" si="0"/>
        <v>0</v>
      </c>
      <c r="Q18" s="107">
        <f t="shared" si="0"/>
        <v>0</v>
      </c>
      <c r="R18" s="107">
        <f t="shared" si="0"/>
        <v>0</v>
      </c>
      <c r="S18" s="436">
        <f t="shared" si="0"/>
        <v>0</v>
      </c>
    </row>
    <row r="19" spans="1:19" s="1" customFormat="1" ht="15.6" customHeight="1" thickTop="1" x14ac:dyDescent="0.2">
      <c r="A19" s="598" t="s">
        <v>168</v>
      </c>
      <c r="B19" s="388" t="s">
        <v>31</v>
      </c>
      <c r="C19" s="383"/>
      <c r="D19" s="383"/>
      <c r="E19" s="383"/>
      <c r="F19" s="384"/>
      <c r="G19" s="385"/>
      <c r="H19" s="386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4"/>
    </row>
    <row r="20" spans="1:19" s="1" customFormat="1" ht="15.6" customHeight="1" thickBot="1" x14ac:dyDescent="0.25">
      <c r="A20" s="599"/>
      <c r="B20" s="425" t="s">
        <v>21</v>
      </c>
      <c r="C20" s="426">
        <v>100</v>
      </c>
      <c r="D20" s="427">
        <f t="shared" si="0"/>
        <v>0</v>
      </c>
      <c r="E20" s="427">
        <f t="shared" si="0"/>
        <v>0</v>
      </c>
      <c r="F20" s="428">
        <f t="shared" si="0"/>
        <v>0</v>
      </c>
      <c r="G20" s="429">
        <f t="shared" si="0"/>
        <v>0</v>
      </c>
      <c r="H20" s="430">
        <f t="shared" si="0"/>
        <v>0</v>
      </c>
      <c r="I20" s="143">
        <f t="shared" si="0"/>
        <v>0</v>
      </c>
      <c r="J20" s="143">
        <f t="shared" si="0"/>
        <v>0</v>
      </c>
      <c r="K20" s="143">
        <f t="shared" si="0"/>
        <v>0</v>
      </c>
      <c r="L20" s="143">
        <f t="shared" si="0"/>
        <v>0</v>
      </c>
      <c r="M20" s="143">
        <f t="shared" si="0"/>
        <v>0</v>
      </c>
      <c r="N20" s="143">
        <f t="shared" si="0"/>
        <v>0</v>
      </c>
      <c r="O20" s="143">
        <f t="shared" si="0"/>
        <v>0</v>
      </c>
      <c r="P20" s="143">
        <f t="shared" si="0"/>
        <v>0</v>
      </c>
      <c r="Q20" s="143">
        <f t="shared" si="0"/>
        <v>0</v>
      </c>
      <c r="R20" s="143">
        <f t="shared" si="0"/>
        <v>0</v>
      </c>
      <c r="S20" s="437">
        <f t="shared" si="0"/>
        <v>0</v>
      </c>
    </row>
  </sheetData>
  <mergeCells count="11">
    <mergeCell ref="A1:S2"/>
    <mergeCell ref="A3:B3"/>
    <mergeCell ref="H4:S4"/>
    <mergeCell ref="A5:A6"/>
    <mergeCell ref="A7:A8"/>
    <mergeCell ref="A19:A20"/>
    <mergeCell ref="A9:A10"/>
    <mergeCell ref="A11:A12"/>
    <mergeCell ref="A13:A14"/>
    <mergeCell ref="A15:A16"/>
    <mergeCell ref="A17:A18"/>
  </mergeCells>
  <pageMargins left="0.25" right="0.25" top="0.25" bottom="0.25" header="0" footer="0.5"/>
  <pageSetup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41"/>
  <sheetViews>
    <sheetView workbookViewId="0">
      <selection sqref="A1:S2"/>
    </sheetView>
  </sheetViews>
  <sheetFormatPr defaultRowHeight="12.75" x14ac:dyDescent="0.2"/>
  <cols>
    <col min="1" max="1" width="11.140625" customWidth="1"/>
    <col min="2" max="2" width="4.7109375" customWidth="1"/>
  </cols>
  <sheetData>
    <row r="1" spans="1:19" ht="18" customHeight="1" thickTop="1" x14ac:dyDescent="0.2">
      <c r="A1" s="516" t="s">
        <v>192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8"/>
    </row>
    <row r="2" spans="1:19" ht="18" customHeight="1" thickBot="1" x14ac:dyDescent="0.25">
      <c r="A2" s="550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74"/>
    </row>
    <row r="3" spans="1:19" s="1" customFormat="1" ht="74.25" customHeight="1" thickTop="1" thickBot="1" x14ac:dyDescent="0.25">
      <c r="A3" s="98" t="s">
        <v>48</v>
      </c>
      <c r="B3" s="215"/>
      <c r="C3" s="298" t="s">
        <v>1</v>
      </c>
      <c r="D3" s="99" t="s">
        <v>2</v>
      </c>
      <c r="E3" s="99" t="s">
        <v>3</v>
      </c>
      <c r="F3" s="183" t="s">
        <v>4</v>
      </c>
      <c r="G3" s="184" t="s">
        <v>5</v>
      </c>
      <c r="H3" s="185" t="s">
        <v>6</v>
      </c>
      <c r="I3" s="99" t="s">
        <v>7</v>
      </c>
      <c r="J3" s="185" t="s">
        <v>8</v>
      </c>
      <c r="K3" s="99" t="s">
        <v>9</v>
      </c>
      <c r="L3" s="99" t="s">
        <v>10</v>
      </c>
      <c r="M3" s="99" t="s">
        <v>11</v>
      </c>
      <c r="N3" s="99" t="s">
        <v>12</v>
      </c>
      <c r="O3" s="99" t="s">
        <v>13</v>
      </c>
      <c r="P3" s="99" t="s">
        <v>14</v>
      </c>
      <c r="Q3" s="99" t="s">
        <v>15</v>
      </c>
      <c r="R3" s="99" t="s">
        <v>16</v>
      </c>
      <c r="S3" s="186" t="s">
        <v>17</v>
      </c>
    </row>
    <row r="4" spans="1:19" s="1" customFormat="1" ht="30" customHeight="1" thickTop="1" thickBot="1" x14ac:dyDescent="0.25">
      <c r="A4" s="299" t="s">
        <v>23</v>
      </c>
      <c r="B4" s="305" t="s">
        <v>21</v>
      </c>
      <c r="C4" s="330"/>
      <c r="D4" s="331"/>
      <c r="E4" s="331"/>
      <c r="F4" s="332">
        <v>0.12</v>
      </c>
      <c r="G4" s="333">
        <v>0.02</v>
      </c>
      <c r="H4" s="614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6"/>
    </row>
    <row r="5" spans="1:19" ht="14.45" customHeight="1" thickTop="1" x14ac:dyDescent="0.2">
      <c r="A5" s="503" t="s">
        <v>49</v>
      </c>
      <c r="B5" s="12" t="s">
        <v>20</v>
      </c>
      <c r="C5" s="171"/>
      <c r="D5" s="171"/>
      <c r="E5" s="171"/>
      <c r="F5" s="172"/>
      <c r="G5" s="173"/>
      <c r="H5" s="174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5"/>
    </row>
    <row r="6" spans="1:19" ht="15.6" customHeight="1" x14ac:dyDescent="0.2">
      <c r="A6" s="504"/>
      <c r="B6" s="15" t="s">
        <v>21</v>
      </c>
      <c r="C6" s="187">
        <v>100</v>
      </c>
      <c r="D6" s="188">
        <f t="shared" ref="D6:S6" si="0">IF($C5=0,0%,(D5/$C5*100))</f>
        <v>0</v>
      </c>
      <c r="E6" s="188">
        <f t="shared" si="0"/>
        <v>0</v>
      </c>
      <c r="F6" s="189">
        <f t="shared" si="0"/>
        <v>0</v>
      </c>
      <c r="G6" s="190">
        <f t="shared" si="0"/>
        <v>0</v>
      </c>
      <c r="H6" s="191">
        <f t="shared" si="0"/>
        <v>0</v>
      </c>
      <c r="I6" s="192">
        <f t="shared" si="0"/>
        <v>0</v>
      </c>
      <c r="J6" s="192">
        <f t="shared" si="0"/>
        <v>0</v>
      </c>
      <c r="K6" s="192">
        <f t="shared" si="0"/>
        <v>0</v>
      </c>
      <c r="L6" s="192">
        <f t="shared" si="0"/>
        <v>0</v>
      </c>
      <c r="M6" s="192">
        <f t="shared" si="0"/>
        <v>0</v>
      </c>
      <c r="N6" s="192">
        <f t="shared" si="0"/>
        <v>0</v>
      </c>
      <c r="O6" s="192">
        <f t="shared" si="0"/>
        <v>0</v>
      </c>
      <c r="P6" s="192">
        <f t="shared" si="0"/>
        <v>0</v>
      </c>
      <c r="Q6" s="192">
        <f t="shared" si="0"/>
        <v>0</v>
      </c>
      <c r="R6" s="192">
        <f t="shared" si="0"/>
        <v>0</v>
      </c>
      <c r="S6" s="193">
        <f t="shared" si="0"/>
        <v>0</v>
      </c>
    </row>
    <row r="7" spans="1:19" ht="15.6" customHeight="1" x14ac:dyDescent="0.2">
      <c r="A7" s="612" t="s">
        <v>50</v>
      </c>
      <c r="B7" s="9" t="s">
        <v>31</v>
      </c>
      <c r="C7" s="24"/>
      <c r="D7" s="24"/>
      <c r="E7" s="24"/>
      <c r="F7" s="54"/>
      <c r="G7" s="129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9"/>
    </row>
    <row r="8" spans="1:19" ht="15.6" customHeight="1" x14ac:dyDescent="0.2">
      <c r="A8" s="613"/>
      <c r="B8" s="9" t="s">
        <v>21</v>
      </c>
      <c r="C8" s="187">
        <v>100</v>
      </c>
      <c r="D8" s="188">
        <f t="shared" ref="D8:S22" si="1">IF($C7=0,0%,(D7/$C7*100))</f>
        <v>0</v>
      </c>
      <c r="E8" s="188">
        <f t="shared" si="1"/>
        <v>0</v>
      </c>
      <c r="F8" s="189">
        <f t="shared" si="1"/>
        <v>0</v>
      </c>
      <c r="G8" s="190">
        <f t="shared" si="1"/>
        <v>0</v>
      </c>
      <c r="H8" s="191">
        <f t="shared" si="1"/>
        <v>0</v>
      </c>
      <c r="I8" s="192">
        <f t="shared" si="1"/>
        <v>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2">
        <f t="shared" si="1"/>
        <v>0</v>
      </c>
      <c r="R8" s="192">
        <f t="shared" si="1"/>
        <v>0</v>
      </c>
      <c r="S8" s="193">
        <f t="shared" si="1"/>
        <v>0</v>
      </c>
    </row>
    <row r="9" spans="1:19" ht="15.6" customHeight="1" x14ac:dyDescent="0.2">
      <c r="A9" s="612" t="s">
        <v>51</v>
      </c>
      <c r="B9" s="9" t="s">
        <v>31</v>
      </c>
      <c r="C9" s="24">
        <v>129</v>
      </c>
      <c r="D9" s="24">
        <v>68</v>
      </c>
      <c r="E9" s="24">
        <v>46</v>
      </c>
      <c r="F9" s="54">
        <v>15</v>
      </c>
      <c r="G9" s="129">
        <v>6</v>
      </c>
      <c r="H9" s="23"/>
      <c r="I9" s="24"/>
      <c r="J9" s="24"/>
      <c r="K9" s="24"/>
      <c r="L9" s="24"/>
      <c r="M9" s="24"/>
      <c r="N9" s="24"/>
      <c r="O9" s="24">
        <v>1</v>
      </c>
      <c r="P9" s="24">
        <v>1</v>
      </c>
      <c r="Q9" s="24">
        <v>4</v>
      </c>
      <c r="R9" s="24"/>
      <c r="S9" s="29"/>
    </row>
    <row r="10" spans="1:19" ht="15.6" customHeight="1" x14ac:dyDescent="0.2">
      <c r="A10" s="613"/>
      <c r="B10" s="9" t="s">
        <v>21</v>
      </c>
      <c r="C10" s="187">
        <v>100</v>
      </c>
      <c r="D10" s="188">
        <f t="shared" si="1"/>
        <v>52.713178294573652</v>
      </c>
      <c r="E10" s="188">
        <f t="shared" si="1"/>
        <v>35.65891472868217</v>
      </c>
      <c r="F10" s="189">
        <f t="shared" si="1"/>
        <v>11.627906976744185</v>
      </c>
      <c r="G10" s="190">
        <f t="shared" si="1"/>
        <v>4.6511627906976747</v>
      </c>
      <c r="H10" s="191">
        <f t="shared" si="1"/>
        <v>0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0</v>
      </c>
      <c r="M10" s="192">
        <f t="shared" si="1"/>
        <v>0</v>
      </c>
      <c r="N10" s="192">
        <f t="shared" si="1"/>
        <v>0</v>
      </c>
      <c r="O10" s="192">
        <f t="shared" si="1"/>
        <v>0.77519379844961245</v>
      </c>
      <c r="P10" s="192">
        <f t="shared" si="1"/>
        <v>0.77519379844961245</v>
      </c>
      <c r="Q10" s="192">
        <f t="shared" si="1"/>
        <v>3.1007751937984498</v>
      </c>
      <c r="R10" s="192">
        <f t="shared" si="1"/>
        <v>0</v>
      </c>
      <c r="S10" s="193">
        <f t="shared" si="1"/>
        <v>0</v>
      </c>
    </row>
    <row r="11" spans="1:19" ht="15.6" customHeight="1" x14ac:dyDescent="0.2">
      <c r="A11" s="612" t="s">
        <v>52</v>
      </c>
      <c r="B11" s="9" t="s">
        <v>31</v>
      </c>
      <c r="C11" s="24">
        <v>456</v>
      </c>
      <c r="D11" s="24">
        <v>265</v>
      </c>
      <c r="E11" s="24">
        <v>101</v>
      </c>
      <c r="F11" s="54">
        <v>90</v>
      </c>
      <c r="G11" s="129">
        <v>31</v>
      </c>
      <c r="H11" s="23">
        <v>2</v>
      </c>
      <c r="I11" s="24">
        <v>6</v>
      </c>
      <c r="J11" s="24">
        <v>3</v>
      </c>
      <c r="K11" s="24">
        <v>1</v>
      </c>
      <c r="L11" s="24"/>
      <c r="M11" s="24">
        <v>1</v>
      </c>
      <c r="N11" s="24">
        <v>1</v>
      </c>
      <c r="O11" s="24">
        <v>2</v>
      </c>
      <c r="P11" s="24"/>
      <c r="Q11" s="24">
        <v>14</v>
      </c>
      <c r="R11" s="24"/>
      <c r="S11" s="29">
        <v>1</v>
      </c>
    </row>
    <row r="12" spans="1:19" ht="15.6" customHeight="1" x14ac:dyDescent="0.2">
      <c r="A12" s="613"/>
      <c r="B12" s="9" t="s">
        <v>21</v>
      </c>
      <c r="C12" s="187">
        <v>100</v>
      </c>
      <c r="D12" s="188">
        <f t="shared" si="1"/>
        <v>58.114035087719294</v>
      </c>
      <c r="E12" s="188">
        <f t="shared" si="1"/>
        <v>22.149122807017545</v>
      </c>
      <c r="F12" s="189">
        <f t="shared" si="1"/>
        <v>19.736842105263158</v>
      </c>
      <c r="G12" s="190">
        <f t="shared" si="1"/>
        <v>6.7982456140350882</v>
      </c>
      <c r="H12" s="191">
        <f t="shared" si="1"/>
        <v>0.43859649122807015</v>
      </c>
      <c r="I12" s="192">
        <f t="shared" si="1"/>
        <v>1.3157894736842104</v>
      </c>
      <c r="J12" s="192">
        <f t="shared" si="1"/>
        <v>0.6578947368421052</v>
      </c>
      <c r="K12" s="192">
        <f t="shared" si="1"/>
        <v>0.21929824561403508</v>
      </c>
      <c r="L12" s="192">
        <f t="shared" si="1"/>
        <v>0</v>
      </c>
      <c r="M12" s="192">
        <f t="shared" si="1"/>
        <v>0.21929824561403508</v>
      </c>
      <c r="N12" s="192">
        <f t="shared" si="1"/>
        <v>0.21929824561403508</v>
      </c>
      <c r="O12" s="192">
        <f t="shared" si="1"/>
        <v>0.43859649122807015</v>
      </c>
      <c r="P12" s="192">
        <f t="shared" si="1"/>
        <v>0</v>
      </c>
      <c r="Q12" s="192">
        <f t="shared" si="1"/>
        <v>3.070175438596491</v>
      </c>
      <c r="R12" s="192">
        <f t="shared" si="1"/>
        <v>0</v>
      </c>
      <c r="S12" s="193">
        <f t="shared" si="1"/>
        <v>0.21929824561403508</v>
      </c>
    </row>
    <row r="13" spans="1:19" ht="15.6" customHeight="1" x14ac:dyDescent="0.2">
      <c r="A13" s="612" t="s">
        <v>53</v>
      </c>
      <c r="B13" s="9" t="s">
        <v>31</v>
      </c>
      <c r="C13" s="24">
        <v>875</v>
      </c>
      <c r="D13" s="24">
        <v>573</v>
      </c>
      <c r="E13" s="24">
        <v>174</v>
      </c>
      <c r="F13" s="54">
        <v>128</v>
      </c>
      <c r="G13" s="129">
        <v>33</v>
      </c>
      <c r="H13" s="23">
        <v>1</v>
      </c>
      <c r="I13" s="24">
        <v>4</v>
      </c>
      <c r="J13" s="24">
        <v>3</v>
      </c>
      <c r="K13" s="24">
        <v>2</v>
      </c>
      <c r="L13" s="24">
        <v>1</v>
      </c>
      <c r="M13" s="24"/>
      <c r="N13" s="24">
        <v>3</v>
      </c>
      <c r="O13" s="24"/>
      <c r="P13" s="24"/>
      <c r="Q13" s="24">
        <v>19</v>
      </c>
      <c r="R13" s="24"/>
      <c r="S13" s="29"/>
    </row>
    <row r="14" spans="1:19" ht="15.6" customHeight="1" x14ac:dyDescent="0.2">
      <c r="A14" s="617"/>
      <c r="B14" s="9" t="s">
        <v>21</v>
      </c>
      <c r="C14" s="187">
        <v>100</v>
      </c>
      <c r="D14" s="188">
        <f t="shared" si="1"/>
        <v>65.48571428571428</v>
      </c>
      <c r="E14" s="188">
        <f t="shared" si="1"/>
        <v>19.885714285714286</v>
      </c>
      <c r="F14" s="189">
        <f t="shared" si="1"/>
        <v>14.62857142857143</v>
      </c>
      <c r="G14" s="190">
        <f t="shared" si="1"/>
        <v>3.7714285714285714</v>
      </c>
      <c r="H14" s="191">
        <f t="shared" si="1"/>
        <v>0.1142857142857143</v>
      </c>
      <c r="I14" s="192">
        <f t="shared" si="1"/>
        <v>0.45714285714285718</v>
      </c>
      <c r="J14" s="192">
        <f t="shared" si="1"/>
        <v>0.34285714285714286</v>
      </c>
      <c r="K14" s="192">
        <f t="shared" si="1"/>
        <v>0.22857142857142859</v>
      </c>
      <c r="L14" s="192">
        <f t="shared" si="1"/>
        <v>0.1142857142857143</v>
      </c>
      <c r="M14" s="192">
        <f t="shared" si="1"/>
        <v>0</v>
      </c>
      <c r="N14" s="192">
        <f t="shared" si="1"/>
        <v>0.34285714285714286</v>
      </c>
      <c r="O14" s="192">
        <f t="shared" si="1"/>
        <v>0</v>
      </c>
      <c r="P14" s="192">
        <f t="shared" si="1"/>
        <v>0</v>
      </c>
      <c r="Q14" s="192">
        <f t="shared" si="1"/>
        <v>2.1714285714285713</v>
      </c>
      <c r="R14" s="192">
        <f t="shared" si="1"/>
        <v>0</v>
      </c>
      <c r="S14" s="193">
        <f t="shared" si="1"/>
        <v>0</v>
      </c>
    </row>
    <row r="15" spans="1:19" ht="15.6" customHeight="1" x14ac:dyDescent="0.2">
      <c r="A15" s="612" t="s">
        <v>54</v>
      </c>
      <c r="B15" s="9" t="s">
        <v>31</v>
      </c>
      <c r="C15" s="24">
        <v>980</v>
      </c>
      <c r="D15" s="24">
        <v>699</v>
      </c>
      <c r="E15" s="24">
        <v>144</v>
      </c>
      <c r="F15" s="54">
        <v>137</v>
      </c>
      <c r="G15" s="129">
        <v>28</v>
      </c>
      <c r="H15" s="23"/>
      <c r="I15" s="24">
        <v>5</v>
      </c>
      <c r="J15" s="24">
        <v>3</v>
      </c>
      <c r="K15" s="24">
        <v>2</v>
      </c>
      <c r="L15" s="24">
        <v>1</v>
      </c>
      <c r="M15" s="24"/>
      <c r="N15" s="24">
        <v>2</v>
      </c>
      <c r="O15" s="24">
        <v>1</v>
      </c>
      <c r="P15" s="24"/>
      <c r="Q15" s="24">
        <v>13</v>
      </c>
      <c r="R15" s="24"/>
      <c r="S15" s="29">
        <v>1</v>
      </c>
    </row>
    <row r="16" spans="1:19" ht="15.6" customHeight="1" x14ac:dyDescent="0.2">
      <c r="A16" s="617"/>
      <c r="B16" s="9" t="s">
        <v>21</v>
      </c>
      <c r="C16" s="187">
        <v>100</v>
      </c>
      <c r="D16" s="188">
        <f t="shared" si="1"/>
        <v>71.326530612244895</v>
      </c>
      <c r="E16" s="188">
        <f t="shared" si="1"/>
        <v>14.69387755102041</v>
      </c>
      <c r="F16" s="189">
        <f t="shared" si="1"/>
        <v>13.979591836734695</v>
      </c>
      <c r="G16" s="190">
        <f t="shared" si="1"/>
        <v>2.8571428571428572</v>
      </c>
      <c r="H16" s="191">
        <f t="shared" si="1"/>
        <v>0</v>
      </c>
      <c r="I16" s="192">
        <f t="shared" si="1"/>
        <v>0.51020408163265307</v>
      </c>
      <c r="J16" s="192">
        <f t="shared" si="1"/>
        <v>0.30612244897959184</v>
      </c>
      <c r="K16" s="192">
        <f t="shared" si="1"/>
        <v>0.20408163265306123</v>
      </c>
      <c r="L16" s="192">
        <f t="shared" si="1"/>
        <v>0.10204081632653061</v>
      </c>
      <c r="M16" s="192">
        <f t="shared" si="1"/>
        <v>0</v>
      </c>
      <c r="N16" s="192">
        <f t="shared" si="1"/>
        <v>0.20408163265306123</v>
      </c>
      <c r="O16" s="192">
        <f t="shared" si="1"/>
        <v>0.10204081632653061</v>
      </c>
      <c r="P16" s="192">
        <f t="shared" si="1"/>
        <v>0</v>
      </c>
      <c r="Q16" s="192">
        <f t="shared" si="1"/>
        <v>1.3265306122448979</v>
      </c>
      <c r="R16" s="192">
        <f t="shared" si="1"/>
        <v>0</v>
      </c>
      <c r="S16" s="193">
        <f t="shared" si="1"/>
        <v>0.10204081632653061</v>
      </c>
    </row>
    <row r="17" spans="1:19" ht="15.6" customHeight="1" x14ac:dyDescent="0.2">
      <c r="A17" s="612" t="s">
        <v>55</v>
      </c>
      <c r="B17" s="9" t="s">
        <v>31</v>
      </c>
      <c r="C17" s="24">
        <v>951</v>
      </c>
      <c r="D17" s="24">
        <v>751</v>
      </c>
      <c r="E17" s="24">
        <v>86</v>
      </c>
      <c r="F17" s="54">
        <v>114</v>
      </c>
      <c r="G17" s="129">
        <v>23</v>
      </c>
      <c r="H17" s="23">
        <v>1</v>
      </c>
      <c r="I17" s="24">
        <v>4</v>
      </c>
      <c r="J17" s="24">
        <v>5</v>
      </c>
      <c r="K17" s="24">
        <v>1</v>
      </c>
      <c r="L17" s="24"/>
      <c r="M17" s="24">
        <v>2</v>
      </c>
      <c r="N17" s="24">
        <v>5</v>
      </c>
      <c r="O17" s="24"/>
      <c r="P17" s="24"/>
      <c r="Q17" s="24">
        <v>5</v>
      </c>
      <c r="R17" s="24"/>
      <c r="S17" s="29"/>
    </row>
    <row r="18" spans="1:19" ht="15.6" customHeight="1" x14ac:dyDescent="0.2">
      <c r="A18" s="617"/>
      <c r="B18" s="9" t="s">
        <v>21</v>
      </c>
      <c r="C18" s="187">
        <v>100</v>
      </c>
      <c r="D18" s="188">
        <f t="shared" si="1"/>
        <v>78.969505783385912</v>
      </c>
      <c r="E18" s="188">
        <f t="shared" si="1"/>
        <v>9.0431125131440595</v>
      </c>
      <c r="F18" s="189">
        <f t="shared" si="1"/>
        <v>11.987381703470032</v>
      </c>
      <c r="G18" s="190">
        <f t="shared" si="1"/>
        <v>2.4185068349106205</v>
      </c>
      <c r="H18" s="191">
        <f t="shared" si="1"/>
        <v>0.10515247108307045</v>
      </c>
      <c r="I18" s="192">
        <f t="shared" si="1"/>
        <v>0.4206098843322818</v>
      </c>
      <c r="J18" s="192">
        <f t="shared" si="1"/>
        <v>0.52576235541535232</v>
      </c>
      <c r="K18" s="192">
        <f t="shared" si="1"/>
        <v>0.10515247108307045</v>
      </c>
      <c r="L18" s="192">
        <f t="shared" si="1"/>
        <v>0</v>
      </c>
      <c r="M18" s="192">
        <f t="shared" si="1"/>
        <v>0.2103049421661409</v>
      </c>
      <c r="N18" s="192">
        <f t="shared" si="1"/>
        <v>0.52576235541535232</v>
      </c>
      <c r="O18" s="192">
        <f t="shared" si="1"/>
        <v>0</v>
      </c>
      <c r="P18" s="192">
        <f t="shared" si="1"/>
        <v>0</v>
      </c>
      <c r="Q18" s="192">
        <f t="shared" si="1"/>
        <v>0.52576235541535232</v>
      </c>
      <c r="R18" s="192">
        <f t="shared" si="1"/>
        <v>0</v>
      </c>
      <c r="S18" s="193">
        <f t="shared" si="1"/>
        <v>0</v>
      </c>
    </row>
    <row r="19" spans="1:19" ht="15.6" customHeight="1" x14ac:dyDescent="0.2">
      <c r="A19" s="612" t="s">
        <v>56</v>
      </c>
      <c r="B19" s="9" t="s">
        <v>31</v>
      </c>
      <c r="C19" s="24">
        <v>1035</v>
      </c>
      <c r="D19" s="24">
        <v>857</v>
      </c>
      <c r="E19" s="24">
        <v>73</v>
      </c>
      <c r="F19" s="54">
        <v>105</v>
      </c>
      <c r="G19" s="129">
        <v>24</v>
      </c>
      <c r="H19" s="23"/>
      <c r="I19" s="24">
        <v>1</v>
      </c>
      <c r="J19" s="24">
        <v>5</v>
      </c>
      <c r="K19" s="24">
        <v>1</v>
      </c>
      <c r="L19" s="24">
        <v>4</v>
      </c>
      <c r="M19" s="24"/>
      <c r="N19" s="24">
        <v>2</v>
      </c>
      <c r="O19" s="24">
        <v>5</v>
      </c>
      <c r="P19" s="24"/>
      <c r="Q19" s="24">
        <v>6</v>
      </c>
      <c r="R19" s="24"/>
      <c r="S19" s="29"/>
    </row>
    <row r="20" spans="1:19" ht="15.6" customHeight="1" x14ac:dyDescent="0.2">
      <c r="A20" s="617"/>
      <c r="B20" s="9" t="s">
        <v>21</v>
      </c>
      <c r="C20" s="187">
        <v>100</v>
      </c>
      <c r="D20" s="188">
        <f t="shared" si="1"/>
        <v>82.80193236714976</v>
      </c>
      <c r="E20" s="188">
        <f t="shared" si="1"/>
        <v>7.0531400966183568</v>
      </c>
      <c r="F20" s="189">
        <f t="shared" si="1"/>
        <v>10.144927536231885</v>
      </c>
      <c r="G20" s="190">
        <f t="shared" si="1"/>
        <v>2.318840579710145</v>
      </c>
      <c r="H20" s="191">
        <f t="shared" si="1"/>
        <v>0</v>
      </c>
      <c r="I20" s="192">
        <f t="shared" si="1"/>
        <v>9.6618357487922704E-2</v>
      </c>
      <c r="J20" s="192">
        <f t="shared" si="1"/>
        <v>0.48309178743961351</v>
      </c>
      <c r="K20" s="192">
        <f t="shared" si="1"/>
        <v>9.6618357487922704E-2</v>
      </c>
      <c r="L20" s="192">
        <f t="shared" si="1"/>
        <v>0.38647342995169082</v>
      </c>
      <c r="M20" s="192">
        <f t="shared" si="1"/>
        <v>0</v>
      </c>
      <c r="N20" s="192">
        <f t="shared" si="1"/>
        <v>0.19323671497584541</v>
      </c>
      <c r="O20" s="192">
        <f t="shared" si="1"/>
        <v>0.48309178743961351</v>
      </c>
      <c r="P20" s="192">
        <f t="shared" si="1"/>
        <v>0</v>
      </c>
      <c r="Q20" s="192">
        <f t="shared" si="1"/>
        <v>0.57971014492753625</v>
      </c>
      <c r="R20" s="192">
        <f t="shared" si="1"/>
        <v>0</v>
      </c>
      <c r="S20" s="193">
        <f t="shared" si="1"/>
        <v>0</v>
      </c>
    </row>
    <row r="21" spans="1:19" ht="15.6" customHeight="1" x14ac:dyDescent="0.2">
      <c r="A21" s="612" t="s">
        <v>57</v>
      </c>
      <c r="B21" s="9" t="s">
        <v>31</v>
      </c>
      <c r="C21" s="24">
        <v>789</v>
      </c>
      <c r="D21" s="24">
        <v>630</v>
      </c>
      <c r="E21" s="24">
        <v>63</v>
      </c>
      <c r="F21" s="54">
        <v>96</v>
      </c>
      <c r="G21" s="129">
        <v>24</v>
      </c>
      <c r="H21" s="23">
        <v>1</v>
      </c>
      <c r="I21" s="24"/>
      <c r="J21" s="24">
        <v>5</v>
      </c>
      <c r="K21" s="24">
        <v>4</v>
      </c>
      <c r="L21" s="24"/>
      <c r="M21" s="24">
        <v>1</v>
      </c>
      <c r="N21" s="24">
        <v>1</v>
      </c>
      <c r="O21" s="24">
        <v>1</v>
      </c>
      <c r="P21" s="24"/>
      <c r="Q21" s="24">
        <v>11</v>
      </c>
      <c r="R21" s="24"/>
      <c r="S21" s="29"/>
    </row>
    <row r="22" spans="1:19" ht="15.6" customHeight="1" x14ac:dyDescent="0.2">
      <c r="A22" s="617"/>
      <c r="B22" s="9" t="s">
        <v>21</v>
      </c>
      <c r="C22" s="187">
        <v>100</v>
      </c>
      <c r="D22" s="188">
        <f t="shared" si="1"/>
        <v>79.847908745247153</v>
      </c>
      <c r="E22" s="188">
        <f t="shared" si="1"/>
        <v>7.9847908745247151</v>
      </c>
      <c r="F22" s="189">
        <f t="shared" si="1"/>
        <v>12.167300380228136</v>
      </c>
      <c r="G22" s="190">
        <f t="shared" si="1"/>
        <v>3.041825095057034</v>
      </c>
      <c r="H22" s="191">
        <f t="shared" si="1"/>
        <v>0.12674271229404308</v>
      </c>
      <c r="I22" s="192">
        <f t="shared" si="1"/>
        <v>0</v>
      </c>
      <c r="J22" s="192">
        <f t="shared" si="1"/>
        <v>0.6337135614702154</v>
      </c>
      <c r="K22" s="192">
        <f t="shared" si="1"/>
        <v>0.5069708491761723</v>
      </c>
      <c r="L22" s="192">
        <f t="shared" si="1"/>
        <v>0</v>
      </c>
      <c r="M22" s="192">
        <f t="shared" si="1"/>
        <v>0.12674271229404308</v>
      </c>
      <c r="N22" s="192">
        <f t="shared" si="1"/>
        <v>0.12674271229404308</v>
      </c>
      <c r="O22" s="192">
        <f t="shared" si="1"/>
        <v>0.12674271229404308</v>
      </c>
      <c r="P22" s="192">
        <f t="shared" si="1"/>
        <v>0</v>
      </c>
      <c r="Q22" s="192">
        <f t="shared" si="1"/>
        <v>1.394169835234474</v>
      </c>
      <c r="R22" s="192">
        <f t="shared" si="1"/>
        <v>0</v>
      </c>
      <c r="S22" s="193">
        <f t="shared" si="1"/>
        <v>0</v>
      </c>
    </row>
    <row r="23" spans="1:19" ht="15.6" customHeight="1" x14ac:dyDescent="0.2">
      <c r="A23" s="612" t="s">
        <v>58</v>
      </c>
      <c r="B23" s="9" t="s">
        <v>31</v>
      </c>
      <c r="C23" s="24">
        <v>788</v>
      </c>
      <c r="D23" s="24">
        <v>672</v>
      </c>
      <c r="E23" s="24">
        <v>48</v>
      </c>
      <c r="F23" s="54">
        <v>68</v>
      </c>
      <c r="G23" s="129">
        <v>16</v>
      </c>
      <c r="H23" s="23"/>
      <c r="I23" s="24">
        <v>4</v>
      </c>
      <c r="J23" s="24">
        <v>5</v>
      </c>
      <c r="K23" s="24"/>
      <c r="L23" s="24">
        <v>1</v>
      </c>
      <c r="M23" s="24"/>
      <c r="N23" s="24">
        <v>1</v>
      </c>
      <c r="O23" s="24">
        <v>1</v>
      </c>
      <c r="P23" s="24"/>
      <c r="Q23" s="24">
        <v>4</v>
      </c>
      <c r="R23" s="24"/>
      <c r="S23" s="29"/>
    </row>
    <row r="24" spans="1:19" ht="15.6" customHeight="1" x14ac:dyDescent="0.2">
      <c r="A24" s="613"/>
      <c r="B24" s="9" t="s">
        <v>21</v>
      </c>
      <c r="C24" s="187">
        <v>100</v>
      </c>
      <c r="D24" s="188">
        <f t="shared" ref="D24:S38" si="2">IF($C23=0,0%,(D23/$C23*100))</f>
        <v>85.279187817258887</v>
      </c>
      <c r="E24" s="188">
        <f t="shared" si="2"/>
        <v>6.091370558375635</v>
      </c>
      <c r="F24" s="189">
        <f t="shared" si="2"/>
        <v>8.6294416243654819</v>
      </c>
      <c r="G24" s="190">
        <f t="shared" si="2"/>
        <v>2.030456852791878</v>
      </c>
      <c r="H24" s="191">
        <f t="shared" si="2"/>
        <v>0</v>
      </c>
      <c r="I24" s="192">
        <f t="shared" si="2"/>
        <v>0.50761421319796951</v>
      </c>
      <c r="J24" s="192">
        <f t="shared" si="2"/>
        <v>0.63451776649746194</v>
      </c>
      <c r="K24" s="192">
        <f t="shared" si="2"/>
        <v>0</v>
      </c>
      <c r="L24" s="192">
        <f t="shared" si="2"/>
        <v>0.12690355329949238</v>
      </c>
      <c r="M24" s="192">
        <f t="shared" si="2"/>
        <v>0</v>
      </c>
      <c r="N24" s="192">
        <f t="shared" si="2"/>
        <v>0.12690355329949238</v>
      </c>
      <c r="O24" s="192">
        <f t="shared" si="2"/>
        <v>0.12690355329949238</v>
      </c>
      <c r="P24" s="192">
        <f t="shared" si="2"/>
        <v>0</v>
      </c>
      <c r="Q24" s="192">
        <f t="shared" si="2"/>
        <v>0.50761421319796951</v>
      </c>
      <c r="R24" s="192">
        <f t="shared" si="2"/>
        <v>0</v>
      </c>
      <c r="S24" s="193">
        <f t="shared" si="2"/>
        <v>0</v>
      </c>
    </row>
    <row r="25" spans="1:19" ht="15.6" customHeight="1" x14ac:dyDescent="0.2">
      <c r="A25" s="612" t="s">
        <v>59</v>
      </c>
      <c r="B25" s="9" t="s">
        <v>31</v>
      </c>
      <c r="C25" s="24">
        <v>720</v>
      </c>
      <c r="D25" s="24">
        <v>634</v>
      </c>
      <c r="E25" s="24">
        <v>38</v>
      </c>
      <c r="F25" s="54">
        <v>48</v>
      </c>
      <c r="G25" s="129">
        <v>5</v>
      </c>
      <c r="H25" s="23"/>
      <c r="I25" s="24">
        <v>1</v>
      </c>
      <c r="J25" s="24">
        <v>2</v>
      </c>
      <c r="K25" s="24"/>
      <c r="L25" s="24"/>
      <c r="M25" s="24"/>
      <c r="N25" s="24"/>
      <c r="O25" s="24"/>
      <c r="P25" s="24"/>
      <c r="Q25" s="24">
        <v>2</v>
      </c>
      <c r="R25" s="24"/>
      <c r="S25" s="29"/>
    </row>
    <row r="26" spans="1:19" ht="15.6" customHeight="1" x14ac:dyDescent="0.2">
      <c r="A26" s="613"/>
      <c r="B26" s="9" t="s">
        <v>21</v>
      </c>
      <c r="C26" s="187">
        <v>100</v>
      </c>
      <c r="D26" s="188">
        <f t="shared" si="2"/>
        <v>88.055555555555557</v>
      </c>
      <c r="E26" s="188">
        <f t="shared" si="2"/>
        <v>5.2777777777777777</v>
      </c>
      <c r="F26" s="189">
        <f t="shared" si="2"/>
        <v>6.666666666666667</v>
      </c>
      <c r="G26" s="190">
        <f t="shared" si="2"/>
        <v>0.69444444444444442</v>
      </c>
      <c r="H26" s="191">
        <f t="shared" si="2"/>
        <v>0</v>
      </c>
      <c r="I26" s="192">
        <f t="shared" si="2"/>
        <v>0.1388888888888889</v>
      </c>
      <c r="J26" s="192">
        <f t="shared" si="2"/>
        <v>0.27777777777777779</v>
      </c>
      <c r="K26" s="192">
        <f t="shared" si="2"/>
        <v>0</v>
      </c>
      <c r="L26" s="192">
        <f t="shared" si="2"/>
        <v>0</v>
      </c>
      <c r="M26" s="192">
        <f t="shared" si="2"/>
        <v>0</v>
      </c>
      <c r="N26" s="192">
        <f t="shared" si="2"/>
        <v>0</v>
      </c>
      <c r="O26" s="192">
        <f t="shared" si="2"/>
        <v>0</v>
      </c>
      <c r="P26" s="192">
        <f t="shared" si="2"/>
        <v>0</v>
      </c>
      <c r="Q26" s="192">
        <f t="shared" si="2"/>
        <v>0.27777777777777779</v>
      </c>
      <c r="R26" s="192">
        <f t="shared" si="2"/>
        <v>0</v>
      </c>
      <c r="S26" s="193">
        <f t="shared" si="2"/>
        <v>0</v>
      </c>
    </row>
    <row r="27" spans="1:19" ht="15.6" customHeight="1" x14ac:dyDescent="0.2">
      <c r="A27" s="612" t="s">
        <v>60</v>
      </c>
      <c r="B27" s="9" t="s">
        <v>31</v>
      </c>
      <c r="C27" s="24">
        <v>481</v>
      </c>
      <c r="D27" s="24">
        <v>417</v>
      </c>
      <c r="E27" s="24">
        <v>21</v>
      </c>
      <c r="F27" s="54">
        <v>43</v>
      </c>
      <c r="G27" s="129">
        <v>10</v>
      </c>
      <c r="H27" s="23"/>
      <c r="I27" s="24"/>
      <c r="J27" s="24">
        <v>3</v>
      </c>
      <c r="K27" s="24"/>
      <c r="L27" s="24"/>
      <c r="M27" s="24">
        <v>1</v>
      </c>
      <c r="N27" s="24">
        <v>2</v>
      </c>
      <c r="O27" s="24">
        <v>1</v>
      </c>
      <c r="P27" s="24"/>
      <c r="Q27" s="24">
        <v>3</v>
      </c>
      <c r="R27" s="24"/>
      <c r="S27" s="29"/>
    </row>
    <row r="28" spans="1:19" ht="15.6" customHeight="1" x14ac:dyDescent="0.2">
      <c r="A28" s="613"/>
      <c r="B28" s="9" t="s">
        <v>21</v>
      </c>
      <c r="C28" s="187">
        <v>100</v>
      </c>
      <c r="D28" s="188">
        <f t="shared" si="2"/>
        <v>86.694386694386694</v>
      </c>
      <c r="E28" s="188">
        <f t="shared" si="2"/>
        <v>4.3659043659043659</v>
      </c>
      <c r="F28" s="189">
        <f t="shared" si="2"/>
        <v>8.9397089397089395</v>
      </c>
      <c r="G28" s="190">
        <f t="shared" si="2"/>
        <v>2.0790020790020791</v>
      </c>
      <c r="H28" s="191">
        <f t="shared" si="2"/>
        <v>0</v>
      </c>
      <c r="I28" s="192">
        <f t="shared" si="2"/>
        <v>0</v>
      </c>
      <c r="J28" s="192">
        <f t="shared" si="2"/>
        <v>0.62370062370062374</v>
      </c>
      <c r="K28" s="192">
        <f t="shared" si="2"/>
        <v>0</v>
      </c>
      <c r="L28" s="192">
        <f t="shared" si="2"/>
        <v>0</v>
      </c>
      <c r="M28" s="192">
        <f t="shared" si="2"/>
        <v>0.20790020790020791</v>
      </c>
      <c r="N28" s="192">
        <f t="shared" si="2"/>
        <v>0.41580041580041582</v>
      </c>
      <c r="O28" s="192">
        <f t="shared" si="2"/>
        <v>0.20790020790020791</v>
      </c>
      <c r="P28" s="192">
        <f t="shared" si="2"/>
        <v>0</v>
      </c>
      <c r="Q28" s="192">
        <f t="shared" si="2"/>
        <v>0.62370062370062374</v>
      </c>
      <c r="R28" s="192">
        <f t="shared" si="2"/>
        <v>0</v>
      </c>
      <c r="S28" s="193">
        <f t="shared" si="2"/>
        <v>0</v>
      </c>
    </row>
    <row r="29" spans="1:19" ht="15.6" customHeight="1" x14ac:dyDescent="0.2">
      <c r="A29" s="612" t="s">
        <v>61</v>
      </c>
      <c r="B29" s="9" t="s">
        <v>31</v>
      </c>
      <c r="C29" s="24">
        <v>411</v>
      </c>
      <c r="D29" s="24">
        <v>341</v>
      </c>
      <c r="E29" s="24">
        <v>24</v>
      </c>
      <c r="F29" s="54">
        <v>46</v>
      </c>
      <c r="G29" s="129">
        <v>8</v>
      </c>
      <c r="H29" s="23"/>
      <c r="I29" s="24">
        <v>1</v>
      </c>
      <c r="J29" s="24">
        <v>3</v>
      </c>
      <c r="K29" s="24"/>
      <c r="L29" s="24"/>
      <c r="M29" s="24"/>
      <c r="N29" s="24">
        <v>1</v>
      </c>
      <c r="O29" s="24"/>
      <c r="P29" s="24"/>
      <c r="Q29" s="24">
        <v>3</v>
      </c>
      <c r="R29" s="24"/>
      <c r="S29" s="29"/>
    </row>
    <row r="30" spans="1:19" ht="15.6" customHeight="1" x14ac:dyDescent="0.2">
      <c r="A30" s="613"/>
      <c r="B30" s="9" t="s">
        <v>21</v>
      </c>
      <c r="C30" s="187">
        <v>100</v>
      </c>
      <c r="D30" s="188">
        <f t="shared" si="2"/>
        <v>82.968369829683695</v>
      </c>
      <c r="E30" s="188">
        <f t="shared" si="2"/>
        <v>5.8394160583941606</v>
      </c>
      <c r="F30" s="189">
        <f t="shared" si="2"/>
        <v>11.192214111922141</v>
      </c>
      <c r="G30" s="190">
        <f t="shared" si="2"/>
        <v>1.9464720194647203</v>
      </c>
      <c r="H30" s="191">
        <f t="shared" si="2"/>
        <v>0</v>
      </c>
      <c r="I30" s="192">
        <f t="shared" si="2"/>
        <v>0.24330900243309003</v>
      </c>
      <c r="J30" s="192">
        <f t="shared" si="2"/>
        <v>0.72992700729927007</v>
      </c>
      <c r="K30" s="192">
        <f t="shared" si="2"/>
        <v>0</v>
      </c>
      <c r="L30" s="192">
        <f t="shared" si="2"/>
        <v>0</v>
      </c>
      <c r="M30" s="192">
        <f t="shared" si="2"/>
        <v>0</v>
      </c>
      <c r="N30" s="192">
        <f t="shared" si="2"/>
        <v>0.24330900243309003</v>
      </c>
      <c r="O30" s="192">
        <f t="shared" si="2"/>
        <v>0</v>
      </c>
      <c r="P30" s="192">
        <f t="shared" si="2"/>
        <v>0</v>
      </c>
      <c r="Q30" s="192">
        <f t="shared" si="2"/>
        <v>0.72992700729927007</v>
      </c>
      <c r="R30" s="192">
        <f t="shared" si="2"/>
        <v>0</v>
      </c>
      <c r="S30" s="193">
        <f t="shared" si="2"/>
        <v>0</v>
      </c>
    </row>
    <row r="31" spans="1:19" ht="15.6" customHeight="1" x14ac:dyDescent="0.2">
      <c r="A31" s="612" t="s">
        <v>62</v>
      </c>
      <c r="B31" s="9" t="s">
        <v>31</v>
      </c>
      <c r="C31" s="24">
        <v>153</v>
      </c>
      <c r="D31" s="24">
        <v>141</v>
      </c>
      <c r="E31" s="24">
        <v>3</v>
      </c>
      <c r="F31" s="54">
        <v>9</v>
      </c>
      <c r="G31" s="129">
        <v>2</v>
      </c>
      <c r="H31" s="23"/>
      <c r="I31" s="24"/>
      <c r="J31" s="24"/>
      <c r="K31" s="24"/>
      <c r="L31" s="24"/>
      <c r="M31" s="24"/>
      <c r="N31" s="24">
        <v>1</v>
      </c>
      <c r="O31" s="24">
        <v>1</v>
      </c>
      <c r="P31" s="24"/>
      <c r="Q31" s="24"/>
      <c r="R31" s="24"/>
      <c r="S31" s="29"/>
    </row>
    <row r="32" spans="1:19" ht="15.6" customHeight="1" x14ac:dyDescent="0.2">
      <c r="A32" s="613"/>
      <c r="B32" s="9" t="s">
        <v>21</v>
      </c>
      <c r="C32" s="187">
        <v>100</v>
      </c>
      <c r="D32" s="188">
        <f t="shared" si="2"/>
        <v>92.156862745098039</v>
      </c>
      <c r="E32" s="188">
        <f t="shared" si="2"/>
        <v>1.9607843137254901</v>
      </c>
      <c r="F32" s="189">
        <f t="shared" si="2"/>
        <v>5.8823529411764701</v>
      </c>
      <c r="G32" s="190">
        <f t="shared" si="2"/>
        <v>1.3071895424836601</v>
      </c>
      <c r="H32" s="191">
        <f t="shared" si="2"/>
        <v>0</v>
      </c>
      <c r="I32" s="192">
        <f t="shared" si="2"/>
        <v>0</v>
      </c>
      <c r="J32" s="192">
        <f t="shared" si="2"/>
        <v>0</v>
      </c>
      <c r="K32" s="192">
        <f t="shared" si="2"/>
        <v>0</v>
      </c>
      <c r="L32" s="192">
        <f t="shared" si="2"/>
        <v>0</v>
      </c>
      <c r="M32" s="192">
        <f t="shared" si="2"/>
        <v>0</v>
      </c>
      <c r="N32" s="192">
        <f t="shared" si="2"/>
        <v>0.65359477124183007</v>
      </c>
      <c r="O32" s="192">
        <f t="shared" si="2"/>
        <v>0.65359477124183007</v>
      </c>
      <c r="P32" s="192">
        <f t="shared" si="2"/>
        <v>0</v>
      </c>
      <c r="Q32" s="192">
        <f t="shared" si="2"/>
        <v>0</v>
      </c>
      <c r="R32" s="192">
        <f t="shared" si="2"/>
        <v>0</v>
      </c>
      <c r="S32" s="193">
        <f t="shared" si="2"/>
        <v>0</v>
      </c>
    </row>
    <row r="33" spans="1:19" ht="15.6" customHeight="1" x14ac:dyDescent="0.2">
      <c r="A33" s="612" t="s">
        <v>63</v>
      </c>
      <c r="B33" s="9" t="s">
        <v>31</v>
      </c>
      <c r="C33" s="24">
        <v>131</v>
      </c>
      <c r="D33" s="24">
        <v>107</v>
      </c>
      <c r="E33" s="24">
        <v>7</v>
      </c>
      <c r="F33" s="54">
        <v>17</v>
      </c>
      <c r="G33" s="129">
        <v>6</v>
      </c>
      <c r="H33" s="23"/>
      <c r="I33" s="24"/>
      <c r="J33" s="24"/>
      <c r="K33" s="24">
        <v>3</v>
      </c>
      <c r="L33" s="24"/>
      <c r="M33" s="24"/>
      <c r="N33" s="24">
        <v>2</v>
      </c>
      <c r="O33" s="24"/>
      <c r="P33" s="24"/>
      <c r="Q33" s="24">
        <v>1</v>
      </c>
      <c r="R33" s="24"/>
      <c r="S33" s="29"/>
    </row>
    <row r="34" spans="1:19" ht="15.6" customHeight="1" x14ac:dyDescent="0.2">
      <c r="A34" s="617"/>
      <c r="B34" s="9" t="s">
        <v>21</v>
      </c>
      <c r="C34" s="187">
        <v>100</v>
      </c>
      <c r="D34" s="188">
        <f t="shared" si="2"/>
        <v>81.679389312977108</v>
      </c>
      <c r="E34" s="188">
        <f t="shared" si="2"/>
        <v>5.343511450381679</v>
      </c>
      <c r="F34" s="189">
        <f t="shared" si="2"/>
        <v>12.977099236641221</v>
      </c>
      <c r="G34" s="190">
        <f t="shared" si="2"/>
        <v>4.5801526717557248</v>
      </c>
      <c r="H34" s="191">
        <f t="shared" si="2"/>
        <v>0</v>
      </c>
      <c r="I34" s="192">
        <f t="shared" si="2"/>
        <v>0</v>
      </c>
      <c r="J34" s="192">
        <f t="shared" si="2"/>
        <v>0</v>
      </c>
      <c r="K34" s="192">
        <f t="shared" si="2"/>
        <v>2.2900763358778624</v>
      </c>
      <c r="L34" s="192">
        <f t="shared" si="2"/>
        <v>0</v>
      </c>
      <c r="M34" s="192">
        <f t="shared" si="2"/>
        <v>0</v>
      </c>
      <c r="N34" s="192">
        <f t="shared" si="2"/>
        <v>1.5267175572519083</v>
      </c>
      <c r="O34" s="192">
        <f t="shared" si="2"/>
        <v>0</v>
      </c>
      <c r="P34" s="192">
        <f t="shared" si="2"/>
        <v>0</v>
      </c>
      <c r="Q34" s="192">
        <f t="shared" si="2"/>
        <v>0.76335877862595414</v>
      </c>
      <c r="R34" s="192">
        <f t="shared" si="2"/>
        <v>0</v>
      </c>
      <c r="S34" s="193">
        <f t="shared" si="2"/>
        <v>0</v>
      </c>
    </row>
    <row r="35" spans="1:19" ht="15.6" customHeight="1" x14ac:dyDescent="0.2">
      <c r="A35" s="612" t="s">
        <v>64</v>
      </c>
      <c r="B35" s="9" t="s">
        <v>31</v>
      </c>
      <c r="C35" s="24">
        <v>85</v>
      </c>
      <c r="D35" s="24">
        <v>75</v>
      </c>
      <c r="E35" s="24">
        <v>4</v>
      </c>
      <c r="F35" s="54">
        <v>6</v>
      </c>
      <c r="G35" s="129">
        <v>3</v>
      </c>
      <c r="H35" s="23"/>
      <c r="I35" s="24"/>
      <c r="J35" s="24">
        <v>1</v>
      </c>
      <c r="K35" s="24">
        <v>1</v>
      </c>
      <c r="L35" s="24"/>
      <c r="M35" s="24"/>
      <c r="N35" s="24"/>
      <c r="O35" s="24"/>
      <c r="P35" s="24"/>
      <c r="Q35" s="24"/>
      <c r="R35" s="24"/>
      <c r="S35" s="29">
        <v>1</v>
      </c>
    </row>
    <row r="36" spans="1:19" ht="15.6" customHeight="1" x14ac:dyDescent="0.2">
      <c r="A36" s="617"/>
      <c r="B36" s="9" t="s">
        <v>21</v>
      </c>
      <c r="C36" s="187">
        <v>100</v>
      </c>
      <c r="D36" s="188">
        <f t="shared" si="2"/>
        <v>88.235294117647058</v>
      </c>
      <c r="E36" s="188">
        <f t="shared" si="2"/>
        <v>4.7058823529411766</v>
      </c>
      <c r="F36" s="189">
        <f t="shared" si="2"/>
        <v>7.0588235294117645</v>
      </c>
      <c r="G36" s="190">
        <f t="shared" si="2"/>
        <v>3.5294117647058822</v>
      </c>
      <c r="H36" s="191">
        <f t="shared" si="2"/>
        <v>0</v>
      </c>
      <c r="I36" s="192">
        <f t="shared" si="2"/>
        <v>0</v>
      </c>
      <c r="J36" s="192">
        <f t="shared" si="2"/>
        <v>1.1764705882352942</v>
      </c>
      <c r="K36" s="192">
        <f t="shared" si="2"/>
        <v>1.1764705882352942</v>
      </c>
      <c r="L36" s="192">
        <f t="shared" si="2"/>
        <v>0</v>
      </c>
      <c r="M36" s="192">
        <f t="shared" si="2"/>
        <v>0</v>
      </c>
      <c r="N36" s="192">
        <f t="shared" si="2"/>
        <v>0</v>
      </c>
      <c r="O36" s="192">
        <f t="shared" si="2"/>
        <v>0</v>
      </c>
      <c r="P36" s="192">
        <f t="shared" si="2"/>
        <v>0</v>
      </c>
      <c r="Q36" s="192">
        <f t="shared" si="2"/>
        <v>0</v>
      </c>
      <c r="R36" s="192">
        <f t="shared" si="2"/>
        <v>0</v>
      </c>
      <c r="S36" s="193">
        <f t="shared" si="2"/>
        <v>1.1764705882352942</v>
      </c>
    </row>
    <row r="37" spans="1:19" ht="15.6" customHeight="1" x14ac:dyDescent="0.2">
      <c r="A37" s="612" t="s">
        <v>65</v>
      </c>
      <c r="B37" s="9" t="s">
        <v>31</v>
      </c>
      <c r="C37" s="24">
        <v>78</v>
      </c>
      <c r="D37" s="24">
        <v>70</v>
      </c>
      <c r="E37" s="24">
        <v>1</v>
      </c>
      <c r="F37" s="54">
        <v>7</v>
      </c>
      <c r="G37" s="129">
        <v>1</v>
      </c>
      <c r="H37" s="23"/>
      <c r="I37" s="24"/>
      <c r="J37" s="24">
        <v>1</v>
      </c>
      <c r="K37" s="24"/>
      <c r="L37" s="24"/>
      <c r="M37" s="24"/>
      <c r="N37" s="24"/>
      <c r="O37" s="24"/>
      <c r="P37" s="24"/>
      <c r="Q37" s="24"/>
      <c r="R37" s="24"/>
      <c r="S37" s="29"/>
    </row>
    <row r="38" spans="1:19" ht="15.6" customHeight="1" x14ac:dyDescent="0.2">
      <c r="A38" s="617"/>
      <c r="B38" s="9" t="s">
        <v>21</v>
      </c>
      <c r="C38" s="187">
        <v>100</v>
      </c>
      <c r="D38" s="188">
        <f t="shared" si="2"/>
        <v>89.743589743589752</v>
      </c>
      <c r="E38" s="188">
        <f t="shared" si="2"/>
        <v>1.2820512820512819</v>
      </c>
      <c r="F38" s="189">
        <f t="shared" si="2"/>
        <v>8.9743589743589745</v>
      </c>
      <c r="G38" s="190">
        <f t="shared" si="2"/>
        <v>1.2820512820512819</v>
      </c>
      <c r="H38" s="191">
        <f t="shared" si="2"/>
        <v>0</v>
      </c>
      <c r="I38" s="192">
        <f t="shared" si="2"/>
        <v>0</v>
      </c>
      <c r="J38" s="192">
        <f t="shared" si="2"/>
        <v>1.2820512820512819</v>
      </c>
      <c r="K38" s="192">
        <f t="shared" si="2"/>
        <v>0</v>
      </c>
      <c r="L38" s="192">
        <f t="shared" si="2"/>
        <v>0</v>
      </c>
      <c r="M38" s="192">
        <f t="shared" si="2"/>
        <v>0</v>
      </c>
      <c r="N38" s="192">
        <f t="shared" si="2"/>
        <v>0</v>
      </c>
      <c r="O38" s="192">
        <f t="shared" si="2"/>
        <v>0</v>
      </c>
      <c r="P38" s="192">
        <f t="shared" si="2"/>
        <v>0</v>
      </c>
      <c r="Q38" s="192">
        <f t="shared" si="2"/>
        <v>0</v>
      </c>
      <c r="R38" s="192">
        <f t="shared" si="2"/>
        <v>0</v>
      </c>
      <c r="S38" s="193">
        <f t="shared" si="2"/>
        <v>0</v>
      </c>
    </row>
    <row r="39" spans="1:19" s="4" customFormat="1" ht="18" customHeight="1" x14ac:dyDescent="0.25">
      <c r="A39" s="612" t="s">
        <v>66</v>
      </c>
      <c r="B39" s="9" t="s">
        <v>31</v>
      </c>
      <c r="C39" s="24">
        <v>18</v>
      </c>
      <c r="D39" s="24">
        <v>17</v>
      </c>
      <c r="E39" s="24"/>
      <c r="F39" s="54">
        <v>1</v>
      </c>
      <c r="G39" s="129"/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9"/>
    </row>
    <row r="40" spans="1:19" ht="21" customHeight="1" thickBot="1" x14ac:dyDescent="0.25">
      <c r="A40" s="618"/>
      <c r="B40" s="78" t="s">
        <v>21</v>
      </c>
      <c r="C40" s="201">
        <v>100</v>
      </c>
      <c r="D40" s="202">
        <f t="shared" ref="D40:S40" si="3">IF($C39=0,0%,(D39/$C39*100))</f>
        <v>94.444444444444443</v>
      </c>
      <c r="E40" s="202">
        <f t="shared" si="3"/>
        <v>0</v>
      </c>
      <c r="F40" s="203">
        <f t="shared" si="3"/>
        <v>5.5555555555555554</v>
      </c>
      <c r="G40" s="204">
        <f t="shared" si="3"/>
        <v>0</v>
      </c>
      <c r="H40" s="205">
        <f t="shared" si="3"/>
        <v>0</v>
      </c>
      <c r="I40" s="206">
        <f t="shared" si="3"/>
        <v>0</v>
      </c>
      <c r="J40" s="206">
        <f t="shared" si="3"/>
        <v>0</v>
      </c>
      <c r="K40" s="206">
        <f t="shared" si="3"/>
        <v>0</v>
      </c>
      <c r="L40" s="206">
        <f t="shared" si="3"/>
        <v>0</v>
      </c>
      <c r="M40" s="206">
        <f t="shared" si="3"/>
        <v>0</v>
      </c>
      <c r="N40" s="206">
        <f t="shared" si="3"/>
        <v>0</v>
      </c>
      <c r="O40" s="206">
        <f t="shared" si="3"/>
        <v>0</v>
      </c>
      <c r="P40" s="206">
        <f t="shared" si="3"/>
        <v>0</v>
      </c>
      <c r="Q40" s="206">
        <f t="shared" si="3"/>
        <v>0</v>
      </c>
      <c r="R40" s="206">
        <f t="shared" si="3"/>
        <v>0</v>
      </c>
      <c r="S40" s="207">
        <f t="shared" si="3"/>
        <v>0</v>
      </c>
    </row>
    <row r="41" spans="1:19" ht="13.5" thickTop="1" x14ac:dyDescent="0.2"/>
  </sheetData>
  <mergeCells count="20">
    <mergeCell ref="A37:A38"/>
    <mergeCell ref="A39:A40"/>
    <mergeCell ref="A25:A26"/>
    <mergeCell ref="A27:A28"/>
    <mergeCell ref="A29:A30"/>
    <mergeCell ref="A31:A32"/>
    <mergeCell ref="A33:A34"/>
    <mergeCell ref="A35:A36"/>
    <mergeCell ref="A23:A24"/>
    <mergeCell ref="A1:S2"/>
    <mergeCell ref="H4:S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</mergeCells>
  <pageMargins left="0.7" right="0.7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DA88DC8472F24F9C4ECFA9D5259B2C" ma:contentTypeVersion="13" ma:contentTypeDescription="Create a new document." ma:contentTypeScope="" ma:versionID="993183bd2deaa3869359ee97ca10dca2">
  <xsd:schema xmlns:xsd="http://www.w3.org/2001/XMLSchema" xmlns:xs="http://www.w3.org/2001/XMLSchema" xmlns:p="http://schemas.microsoft.com/office/2006/metadata/properties" xmlns:ns3="eecd1677-d50b-400f-b69e-020483bd64ae" xmlns:ns4="b8a75ffa-8176-403c-aa1c-ffb70237814f" targetNamespace="http://schemas.microsoft.com/office/2006/metadata/properties" ma:root="true" ma:fieldsID="b8d95a70f6699365ddc1de4ae6cc3c25" ns3:_="" ns4:_="">
    <xsd:import namespace="eecd1677-d50b-400f-b69e-020483bd64ae"/>
    <xsd:import namespace="b8a75ffa-8176-403c-aa1c-ffb70237814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d1677-d50b-400f-b69e-020483bd64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75ffa-8176-403c-aa1c-ffb7023781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23C03F-F666-4AE2-BD16-09FFFBB90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d1677-d50b-400f-b69e-020483bd64ae"/>
    <ds:schemaRef ds:uri="b8a75ffa-8176-403c-aa1c-ffb7023781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DFB84-66D5-45E5-8560-CFB62621ADEB}">
  <ds:schemaRefs>
    <ds:schemaRef ds:uri="http://schemas.microsoft.com/office/2006/documentManagement/types"/>
    <ds:schemaRef ds:uri="http://purl.org/dc/dcmitype/"/>
    <ds:schemaRef ds:uri="eecd1677-d50b-400f-b69e-020483bd64a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8a75ffa-8176-403c-aa1c-ffb70237814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8FA0F26-E490-460F-9F16-C9DB0F64BA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21</vt:i4>
      </vt:variant>
    </vt:vector>
  </HeadingPairs>
  <TitlesOfParts>
    <vt:vector size="53" baseType="lpstr">
      <vt:lpstr>B1-1</vt:lpstr>
      <vt:lpstr>B1-2</vt:lpstr>
      <vt:lpstr>B2</vt:lpstr>
      <vt:lpstr>B3</vt:lpstr>
      <vt:lpstr>B4GSP</vt:lpstr>
      <vt:lpstr>B4GST</vt:lpstr>
      <vt:lpstr>B4WGP</vt:lpstr>
      <vt:lpstr>B4WGT</vt:lpstr>
      <vt:lpstr>B5P</vt:lpstr>
      <vt:lpstr>B5T</vt:lpstr>
      <vt:lpstr>B6P (0401)</vt:lpstr>
      <vt:lpstr>B6P (0404)</vt:lpstr>
      <vt:lpstr>B6P (0480)</vt:lpstr>
      <vt:lpstr>B6P (0482)</vt:lpstr>
      <vt:lpstr>B6P (0485)</vt:lpstr>
      <vt:lpstr>B6P (0486)</vt:lpstr>
      <vt:lpstr>B6P (1811)</vt:lpstr>
      <vt:lpstr>B6P (1801LE)</vt:lpstr>
      <vt:lpstr>B6T (0401)</vt:lpstr>
      <vt:lpstr>B6T (0404)</vt:lpstr>
      <vt:lpstr>B6T (0480)</vt:lpstr>
      <vt:lpstr>B6T (0482)</vt:lpstr>
      <vt:lpstr>B6T (0485)</vt:lpstr>
      <vt:lpstr>B6T (0486)</vt:lpstr>
      <vt:lpstr>B6T (1811)</vt:lpstr>
      <vt:lpstr>B6T (1801LE)</vt:lpstr>
      <vt:lpstr>B7 (GS15_AND_ABOVE)</vt:lpstr>
      <vt:lpstr>B7 (GS14)</vt:lpstr>
      <vt:lpstr>B7 (GS13)</vt:lpstr>
      <vt:lpstr>B8</vt:lpstr>
      <vt:lpstr>B9-1</vt:lpstr>
      <vt:lpstr>B9-2</vt:lpstr>
      <vt:lpstr>'B2'!Print_Area</vt:lpstr>
      <vt:lpstr>'B3'!Print_Area</vt:lpstr>
      <vt:lpstr>B4GSP!Print_Area</vt:lpstr>
      <vt:lpstr>B4GST!Print_Area</vt:lpstr>
      <vt:lpstr>B4WGP!Print_Area</vt:lpstr>
      <vt:lpstr>B4WGT!Print_Area</vt:lpstr>
      <vt:lpstr>'B1-1'!Print_Titles</vt:lpstr>
      <vt:lpstr>'B1-2'!Print_Titles</vt:lpstr>
      <vt:lpstr>'B2'!Print_Titles</vt:lpstr>
      <vt:lpstr>B4GSP!Print_Titles</vt:lpstr>
      <vt:lpstr>B4GST!Print_Titles</vt:lpstr>
      <vt:lpstr>B4WGP!Print_Titles</vt:lpstr>
      <vt:lpstr>B4WGT!Print_Titles</vt:lpstr>
      <vt:lpstr>B5P!Print_Titles</vt:lpstr>
      <vt:lpstr>B5T!Print_Titles</vt:lpstr>
      <vt:lpstr>'B7 (GS13)'!Print_Titles</vt:lpstr>
      <vt:lpstr>'B7 (GS14)'!Print_Titles</vt:lpstr>
      <vt:lpstr>'B7 (GS15_AND_ABOVE)'!Print_Titles</vt:lpstr>
      <vt:lpstr>'B8'!Print_Titles</vt:lpstr>
      <vt:lpstr>'B9-1'!Print_Titles</vt:lpstr>
      <vt:lpstr>'B9-2'!Print_Titles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klemu</cp:lastModifiedBy>
  <cp:revision/>
  <cp:lastPrinted>2020-04-19T13:44:19Z</cp:lastPrinted>
  <dcterms:created xsi:type="dcterms:W3CDTF">2004-08-19T17:56:49Z</dcterms:created>
  <dcterms:modified xsi:type="dcterms:W3CDTF">2023-07-06T17:27:12Z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ents">
    <vt:lpwstr/>
  </property>
  <property fmtid="{D5CDD505-2E9C-101B-9397-08002B2CF9AE}" pid="3" name="ContentTypeId">
    <vt:lpwstr>0x01010053DA88DC8472F24F9C4ECFA9D5259B2C</vt:lpwstr>
  </property>
</Properties>
</file>