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V:\2155\active\215510615\03_data\analytical\panther\roadways\"/>
    </mc:Choice>
  </mc:AlternateContent>
  <xr:revisionPtr revIDLastSave="0" documentId="13_ncr:1_{C17A10CD-AA27-473A-B0A0-FAE2CFE0F510}" xr6:coauthVersionLast="45" xr6:coauthVersionMax="45" xr10:uidLastSave="{00000000-0000-0000-0000-000000000000}"/>
  <bookViews>
    <workbookView xWindow="-96" yWindow="-96" windowWidth="23232" windowHeight="12552" xr2:uid="{2150E43C-C47E-4E21-B536-771DC99D79B6}"/>
  </bookViews>
  <sheets>
    <sheet name="Figure 4-4 Data" sheetId="2" r:id="rId1"/>
    <sheet name="US-41" sheetId="6" r:id="rId2"/>
    <sheet name="CR-846" sheetId="3" r:id="rId3"/>
    <sheet name="Regional AADT" sheetId="1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1" i="1" l="1"/>
  <c r="C31" i="1"/>
  <c r="B31" i="1"/>
  <c r="D18" i="1" l="1"/>
  <c r="E18" i="1"/>
  <c r="E7" i="1"/>
  <c r="D7" i="1"/>
  <c r="E30" i="1"/>
  <c r="E29" i="1"/>
  <c r="E28" i="1"/>
  <c r="D30" i="1"/>
  <c r="D29" i="1"/>
  <c r="D28" i="1"/>
  <c r="D27" i="1"/>
  <c r="D26" i="1"/>
  <c r="D25" i="1"/>
  <c r="D19" i="1"/>
  <c r="D17" i="1"/>
  <c r="D16" i="1"/>
  <c r="D15" i="1"/>
  <c r="D14" i="1"/>
  <c r="D13" i="1"/>
  <c r="D12" i="1"/>
  <c r="D11" i="1"/>
  <c r="D10" i="1"/>
  <c r="D9" i="1"/>
  <c r="D8" i="1"/>
  <c r="D6" i="1"/>
  <c r="E27" i="1"/>
  <c r="E26" i="1"/>
  <c r="B20" i="1"/>
  <c r="C20" i="1"/>
  <c r="E25" i="1"/>
  <c r="E13" i="1"/>
  <c r="E19" i="1"/>
  <c r="E17" i="1"/>
  <c r="D20" i="1" l="1"/>
  <c r="E20" i="1"/>
  <c r="E12" i="1"/>
  <c r="E15" i="1"/>
  <c r="E9" i="1"/>
  <c r="E10" i="1" l="1"/>
  <c r="E14" i="1"/>
  <c r="E8" i="1"/>
  <c r="E6" i="1"/>
  <c r="E16" i="1"/>
  <c r="E11" i="1"/>
</calcChain>
</file>

<file path=xl/sharedStrings.xml><?xml version="1.0" encoding="utf-8"?>
<sst xmlns="http://schemas.openxmlformats.org/spreadsheetml/2006/main" count="66" uniqueCount="57">
  <si>
    <t>SR-29 south of SR-82</t>
  </si>
  <si>
    <t>2003 AADT</t>
  </si>
  <si>
    <t>2018 AADT</t>
  </si>
  <si>
    <t>% AADT Increase</t>
  </si>
  <si>
    <t>SR-82 @ Collier-Hendry Line</t>
  </si>
  <si>
    <t>SR-29 @ Collier-Hendry line</t>
  </si>
  <si>
    <t>SR-29 near Sears Rd., Hendry Co.</t>
  </si>
  <si>
    <t>SR-82 @ SR-29</t>
  </si>
  <si>
    <t>I-75 near Everglades Blvd</t>
  </si>
  <si>
    <t>Rural Long-Term Traffic Sites in Collier/Hendry Counties</t>
  </si>
  <si>
    <t>(County Roads East of SR-29)</t>
  </si>
  <si>
    <t>(Rural Sections of State Routes, I-75, and US 41 2003-2018)</t>
  </si>
  <si>
    <t>US-41 just west of Loop Rd.</t>
  </si>
  <si>
    <t>SR -80 3 miles west of CR 78A</t>
  </si>
  <si>
    <t>SR-80 east of Flaghole Road</t>
  </si>
  <si>
    <t>SR-29 just north of I-75</t>
  </si>
  <si>
    <t>US-41 just west of San Marco Rd.</t>
  </si>
  <si>
    <t>SR-29 just south of I-75</t>
  </si>
  <si>
    <t>2011 AADT</t>
  </si>
  <si>
    <t>AVERAGES</t>
  </si>
  <si>
    <t>CR 846, 5.6 miles east of Collier Co. line</t>
  </si>
  <si>
    <t>CR 833, 1.5 miles east of CR 846</t>
  </si>
  <si>
    <t>Snake Rd. east of Hendry-Broward Co. line</t>
  </si>
  <si>
    <t xml:space="preserve">CR 835 north of Hill Grade Rd. </t>
  </si>
  <si>
    <t>CHANGE IN AADT</t>
  </si>
  <si>
    <t>Keri Rd., 10 miles east of SR-29</t>
  </si>
  <si>
    <t>SR -80 1.6 miles west of US-27</t>
  </si>
  <si>
    <t>Source: Florida Traffic Online: https://tdaappsprod.dot.state.fl.us/fto/  (Telemetered and Portable Monitoring Sites)</t>
  </si>
  <si>
    <t>US-41 just east of SR-29</t>
  </si>
  <si>
    <t>Source: Collier County Transportation Data Management System: https://collier.ms2soft.com/tcds/tsearch.asp?loc=Collier&amp;mod=TCDS</t>
  </si>
  <si>
    <t>CR 846, 2.8 miles east of SR-29</t>
  </si>
  <si>
    <t>McBride Count</t>
  </si>
  <si>
    <t>PVM</t>
  </si>
  <si>
    <t>2015 used as final year due to end of annual panther count</t>
  </si>
  <si>
    <t>(2003 - 2018)</t>
  </si>
  <si>
    <t xml:space="preserve">Figure 4-4:   Annual Panther Count, 1985-2015, and Highway Mortalities (figure from McBride and McBride 2015). </t>
  </si>
  <si>
    <t>Year*</t>
  </si>
  <si>
    <t>YEAR</t>
  </si>
  <si>
    <t>AADT</t>
  </si>
  <si>
    <t># MORTALITIES</t>
  </si>
  <si>
    <t>AADT and Panther-Vehicle Mortalities for CR 846, 2.8 miles east of SR-29</t>
  </si>
  <si>
    <t>2006-2019</t>
  </si>
  <si>
    <t>No data</t>
  </si>
  <si>
    <t>AADT and Panther-Vehicle Mortalities for US-41 Between FortyMile Bend</t>
  </si>
  <si>
    <t>AADT*</t>
  </si>
  <si>
    <t>Source: Collier County Transportation Data Management System</t>
  </si>
  <si>
    <t>and Collier-Semniole State Park, 2006-2019</t>
  </si>
  <si>
    <t>Source: Florida Traffic Online</t>
  </si>
  <si>
    <t>*AADT data from FDOT telemetered site on US-41 at Loop Rd.; proxy for multiple sections</t>
  </si>
  <si>
    <t>RETROSPECTIVE TRAFFIC DATA IN EASTERN COLLIER &amp; HENDRY COUNTIES</t>
  </si>
  <si>
    <t>N/A</t>
  </si>
  <si>
    <t>*AADT data from 1994-2002 was received from FDOT Data and Analytics Office</t>
  </si>
  <si>
    <t>PANTHER-VEHICLE MORTALITIES AND MCBRIDE ANNUAL COUNT</t>
  </si>
  <si>
    <t>1995 used as initial year due to Texas cougar introductions and flat pre-1995 trends</t>
  </si>
  <si>
    <t xml:space="preserve">   Note: McBride minimum counts ended in 2015</t>
  </si>
  <si>
    <t>* Note: No McBride count data for 2004</t>
  </si>
  <si>
    <t>8-Year Traffic Sites (2011-2018) for local roads in Collier/Hendry Counties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</si>
</sst>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164" fontId="0" fillId="0" borderId="0" xfId="0" applyNumberFormat="1"/>
    <xf numFmtId="0" fontId="1" fillId="0" borderId="0" xfId="0" applyFont="1"/>
    <xf numFmtId="164" fontId="1" fillId="0" borderId="0" xfId="0" applyNumberFormat="1" applyFont="1"/>
    <xf numFmtId="0" fontId="0" fillId="0" borderId="0" xfId="0" applyFont="1"/>
    <xf numFmtId="164" fontId="0" fillId="0" borderId="0" xfId="0" applyNumberFormat="1" applyFont="1"/>
    <xf numFmtId="1" fontId="1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center"/>
    </xf>
    <xf numFmtId="0" fontId="0" fillId="0" borderId="2" xfId="0" applyBorder="1" applyAlignment="1">
      <alignment horizontal="center" vertical="center"/>
    </xf>
    <xf numFmtId="0" fontId="1" fillId="0" borderId="0" xfId="0" applyFont="1" applyAlignment="1"/>
    <xf numFmtId="0" fontId="0" fillId="0" borderId="0" xfId="0" applyAlignment="1">
      <alignment horizontal="left" indent="2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73865</xdr:colOff>
      <xdr:row>4</xdr:row>
      <xdr:rowOff>27216</xdr:rowOff>
    </xdr:from>
    <xdr:to>
      <xdr:col>11</xdr:col>
      <xdr:colOff>583163</xdr:colOff>
      <xdr:row>20</xdr:row>
      <xdr:rowOff>136073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8D17544-F211-44DA-B22B-9CF10FC5E31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717" t="2015" r="2904" b="2124"/>
        <a:stretch/>
      </xdr:blipFill>
      <xdr:spPr>
        <a:xfrm rot="5400000">
          <a:off x="4595325" y="-225489"/>
          <a:ext cx="3032449" cy="4999655"/>
        </a:xfrm>
        <a:prstGeom prst="rect">
          <a:avLst/>
        </a:prstGeom>
      </xdr:spPr>
    </xdr:pic>
    <xdr:clientData/>
  </xdr:twoCellAnchor>
  <xdr:twoCellAnchor editAs="oneCell">
    <xdr:from>
      <xdr:col>4</xdr:col>
      <xdr:colOff>163287</xdr:colOff>
      <xdr:row>24</xdr:row>
      <xdr:rowOff>11665</xdr:rowOff>
    </xdr:from>
    <xdr:to>
      <xdr:col>11</xdr:col>
      <xdr:colOff>431539</xdr:colOff>
      <xdr:row>38</xdr:row>
      <xdr:rowOff>97193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12FAB97-C327-40BD-BB21-AC6FF3E784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01144" y="4397053"/>
          <a:ext cx="4758609" cy="2643671"/>
        </a:xfrm>
        <a:prstGeom prst="rect">
          <a:avLst/>
        </a:prstGeom>
      </xdr:spPr>
    </xdr:pic>
    <xdr:clientData/>
  </xdr:twoCellAnchor>
  <xdr:twoCellAnchor>
    <xdr:from>
      <xdr:col>0</xdr:col>
      <xdr:colOff>38878</xdr:colOff>
      <xdr:row>28</xdr:row>
      <xdr:rowOff>174949</xdr:rowOff>
    </xdr:from>
    <xdr:to>
      <xdr:col>3</xdr:col>
      <xdr:colOff>629816</xdr:colOff>
      <xdr:row>33</xdr:row>
      <xdr:rowOff>81643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D99FE3F-341B-4BB1-A979-0B48AD32C647}"/>
            </a:ext>
          </a:extLst>
        </xdr:cNvPr>
        <xdr:cNvSpPr txBox="1"/>
      </xdr:nvSpPr>
      <xdr:spPr>
        <a:xfrm>
          <a:off x="38878" y="5291235"/>
          <a:ext cx="3487316" cy="82031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Linear regression between Annual Count and PVM based on 21 years of data (1995 to 2015) results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in a R</a:t>
          </a:r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of 0.83 (p&lt;0.001). That is, 83% of the variation in PVM can be explained by variations in the Annual Count.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104775</xdr:colOff>
      <xdr:row>7</xdr:row>
      <xdr:rowOff>161925</xdr:rowOff>
    </xdr:from>
    <xdr:to>
      <xdr:col>6</xdr:col>
      <xdr:colOff>428625</xdr:colOff>
      <xdr:row>11</xdr:row>
      <xdr:rowOff>114300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8C02DFA-8DD7-47C9-9D6B-9AA1FE82D73B}"/>
            </a:ext>
          </a:extLst>
        </xdr:cNvPr>
        <xdr:cNvSpPr txBox="1"/>
      </xdr:nvSpPr>
      <xdr:spPr>
        <a:xfrm>
          <a:off x="2838450" y="1495425"/>
          <a:ext cx="2390775" cy="714375"/>
        </a:xfrm>
        <a:prstGeom prst="rect">
          <a:avLst/>
        </a:prstGeom>
        <a:solidFill>
          <a:schemeClr val="lt1"/>
        </a:solidFill>
        <a:ln w="1270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10 Years,</a:t>
          </a:r>
          <a:r>
            <a:rPr lang="en-US" sz="1100" baseline="0"/>
            <a:t> 1994-2003</a:t>
          </a:r>
        </a:p>
        <a:p>
          <a:r>
            <a:rPr lang="en-US" sz="1100" baseline="0"/>
            <a:t>3 Panther-vehicle mortalities</a:t>
          </a:r>
        </a:p>
        <a:p>
          <a:r>
            <a:rPr lang="en-US" sz="1100" baseline="0"/>
            <a:t>Average AADT 2887</a:t>
          </a:r>
          <a:endParaRPr lang="en-US" sz="1100"/>
        </a:p>
      </xdr:txBody>
    </xdr:sp>
    <xdr:clientData/>
  </xdr:twoCellAnchor>
  <xdr:twoCellAnchor>
    <xdr:from>
      <xdr:col>3</xdr:col>
      <xdr:colOff>114300</xdr:colOff>
      <xdr:row>17</xdr:row>
      <xdr:rowOff>85725</xdr:rowOff>
    </xdr:from>
    <xdr:to>
      <xdr:col>6</xdr:col>
      <xdr:colOff>438150</xdr:colOff>
      <xdr:row>21</xdr:row>
      <xdr:rowOff>38100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A444A6CE-AA13-4E35-9902-0BF523418964}"/>
            </a:ext>
          </a:extLst>
        </xdr:cNvPr>
        <xdr:cNvSpPr txBox="1"/>
      </xdr:nvSpPr>
      <xdr:spPr>
        <a:xfrm>
          <a:off x="2847975" y="3333750"/>
          <a:ext cx="2390775" cy="714375"/>
        </a:xfrm>
        <a:prstGeom prst="rect">
          <a:avLst/>
        </a:prstGeom>
        <a:solidFill>
          <a:schemeClr val="lt1"/>
        </a:solidFill>
        <a:ln w="1270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10 Years,</a:t>
          </a:r>
          <a:r>
            <a:rPr lang="en-US" sz="1100" baseline="0"/>
            <a:t> 2004-2013</a:t>
          </a:r>
        </a:p>
        <a:p>
          <a:r>
            <a:rPr lang="en-US" sz="1100" baseline="0"/>
            <a:t>16 Panther-vehicle mortalities</a:t>
          </a:r>
        </a:p>
        <a:p>
          <a:r>
            <a:rPr lang="en-US" sz="1100" baseline="0"/>
            <a:t>Average AADT 2736</a:t>
          </a:r>
          <a:endParaRPr lang="en-US" sz="1100"/>
        </a:p>
      </xdr:txBody>
    </xdr:sp>
    <xdr:clientData/>
  </xdr:twoCellAnchor>
  <xdr:twoCellAnchor>
    <xdr:from>
      <xdr:col>3</xdr:col>
      <xdr:colOff>106680</xdr:colOff>
      <xdr:row>26</xdr:row>
      <xdr:rowOff>30480</xdr:rowOff>
    </xdr:from>
    <xdr:to>
      <xdr:col>6</xdr:col>
      <xdr:colOff>430530</xdr:colOff>
      <xdr:row>29</xdr:row>
      <xdr:rowOff>165735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6FF10322-D8CD-434A-ACA5-2DCBF68543FB}"/>
            </a:ext>
          </a:extLst>
        </xdr:cNvPr>
        <xdr:cNvSpPr txBox="1"/>
      </xdr:nvSpPr>
      <xdr:spPr>
        <a:xfrm>
          <a:off x="3070860" y="4792980"/>
          <a:ext cx="2522220" cy="683895"/>
        </a:xfrm>
        <a:prstGeom prst="rect">
          <a:avLst/>
        </a:prstGeom>
        <a:solidFill>
          <a:schemeClr val="lt1"/>
        </a:solidFill>
        <a:ln w="1270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5 Years,</a:t>
          </a:r>
          <a:r>
            <a:rPr lang="en-US" sz="1100" baseline="0"/>
            <a:t> 2014-2019</a:t>
          </a:r>
        </a:p>
        <a:p>
          <a:r>
            <a:rPr lang="en-US" sz="1100" baseline="0"/>
            <a:t>5 Panther-vehicle mortalities</a:t>
          </a:r>
        </a:p>
        <a:p>
          <a:r>
            <a:rPr lang="en-US" sz="1100" baseline="0"/>
            <a:t>Average AADT 2393</a:t>
          </a:r>
          <a:endParaRPr lang="en-US" sz="1100"/>
        </a:p>
      </xdr:txBody>
    </xdr:sp>
    <xdr:clientData/>
  </xdr:twoCellAnchor>
  <xdr:twoCellAnchor>
    <xdr:from>
      <xdr:col>0</xdr:col>
      <xdr:colOff>76200</xdr:colOff>
      <xdr:row>31</xdr:row>
      <xdr:rowOff>179070</xdr:rowOff>
    </xdr:from>
    <xdr:to>
      <xdr:col>2</xdr:col>
      <xdr:colOff>1116330</xdr:colOff>
      <xdr:row>36</xdr:row>
      <xdr:rowOff>57150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0ED7E6B-44B1-458F-BB94-05F54343FA00}"/>
            </a:ext>
          </a:extLst>
        </xdr:cNvPr>
        <xdr:cNvSpPr txBox="1"/>
      </xdr:nvSpPr>
      <xdr:spPr>
        <a:xfrm>
          <a:off x="76200" y="5855970"/>
          <a:ext cx="2876550" cy="7924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A logistic regression (where data were transformed to binary, 0 or 1)</a:t>
          </a:r>
          <a:r>
            <a:rPr lang="en-US" sz="1100" baseline="0"/>
            <a:t> produced a bad model fit; AADT was not a predictor of PVM (p-value =0.41).</a:t>
          </a:r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87630</xdr:colOff>
      <xdr:row>6</xdr:row>
      <xdr:rowOff>125730</xdr:rowOff>
    </xdr:from>
    <xdr:to>
      <xdr:col>7</xdr:col>
      <xdr:colOff>49530</xdr:colOff>
      <xdr:row>10</xdr:row>
      <xdr:rowOff>78105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EF2E666D-88FD-47A5-A382-78DFC58FDD06}"/>
            </a:ext>
          </a:extLst>
        </xdr:cNvPr>
        <xdr:cNvSpPr txBox="1"/>
      </xdr:nvSpPr>
      <xdr:spPr>
        <a:xfrm>
          <a:off x="3051810" y="1223010"/>
          <a:ext cx="2522220" cy="683895"/>
        </a:xfrm>
        <a:prstGeom prst="rect">
          <a:avLst/>
        </a:prstGeom>
        <a:solidFill>
          <a:schemeClr val="lt1"/>
        </a:solidFill>
        <a:ln w="1270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7 Years,</a:t>
          </a:r>
          <a:r>
            <a:rPr lang="en-US" sz="1100" baseline="0"/>
            <a:t> 2006-2012</a:t>
          </a:r>
        </a:p>
        <a:p>
          <a:r>
            <a:rPr lang="en-US" sz="1100" baseline="0"/>
            <a:t>2 Panther-vehicle mortalities</a:t>
          </a:r>
        </a:p>
        <a:p>
          <a:r>
            <a:rPr lang="en-US" sz="1100" baseline="0"/>
            <a:t>Average AADT 1513</a:t>
          </a:r>
          <a:endParaRPr lang="en-US" sz="1100"/>
        </a:p>
      </xdr:txBody>
    </xdr:sp>
    <xdr:clientData/>
  </xdr:twoCellAnchor>
  <xdr:twoCellAnchor>
    <xdr:from>
      <xdr:col>3</xdr:col>
      <xdr:colOff>99060</xdr:colOff>
      <xdr:row>13</xdr:row>
      <xdr:rowOff>129540</xdr:rowOff>
    </xdr:from>
    <xdr:to>
      <xdr:col>7</xdr:col>
      <xdr:colOff>60960</xdr:colOff>
      <xdr:row>17</xdr:row>
      <xdr:rowOff>81915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9F7966FB-A4A4-4302-A85B-EE398F59E8CC}"/>
            </a:ext>
          </a:extLst>
        </xdr:cNvPr>
        <xdr:cNvSpPr txBox="1"/>
      </xdr:nvSpPr>
      <xdr:spPr>
        <a:xfrm>
          <a:off x="3063240" y="2514600"/>
          <a:ext cx="2522220" cy="683895"/>
        </a:xfrm>
        <a:prstGeom prst="rect">
          <a:avLst/>
        </a:prstGeom>
        <a:solidFill>
          <a:schemeClr val="lt1"/>
        </a:solidFill>
        <a:ln w="1270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7 Years,</a:t>
          </a:r>
          <a:r>
            <a:rPr lang="en-US" sz="1100" baseline="0"/>
            <a:t> 2013-2019</a:t>
          </a:r>
        </a:p>
        <a:p>
          <a:r>
            <a:rPr lang="en-US" sz="1100" baseline="0"/>
            <a:t>7 Panther-vehicle mortalities</a:t>
          </a:r>
        </a:p>
        <a:p>
          <a:r>
            <a:rPr lang="en-US" sz="1100" baseline="0"/>
            <a:t>Average AADT 1741</a:t>
          </a:r>
          <a:endParaRPr lang="en-US" sz="1100"/>
        </a:p>
      </xdr:txBody>
    </xdr:sp>
    <xdr:clientData/>
  </xdr:twoCellAnchor>
  <xdr:twoCellAnchor>
    <xdr:from>
      <xdr:col>0</xdr:col>
      <xdr:colOff>0</xdr:colOff>
      <xdr:row>20</xdr:row>
      <xdr:rowOff>0</xdr:rowOff>
    </xdr:from>
    <xdr:to>
      <xdr:col>2</xdr:col>
      <xdr:colOff>1040130</xdr:colOff>
      <xdr:row>24</xdr:row>
      <xdr:rowOff>60960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4A15016F-3627-431B-96C7-85D462AD4816}"/>
            </a:ext>
          </a:extLst>
        </xdr:cNvPr>
        <xdr:cNvSpPr txBox="1"/>
      </xdr:nvSpPr>
      <xdr:spPr>
        <a:xfrm>
          <a:off x="0" y="3665220"/>
          <a:ext cx="2876550" cy="7924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A logistic regression (where data were transformed to binary, 0 or 1)</a:t>
          </a:r>
          <a:r>
            <a:rPr lang="en-US" sz="1100" baseline="0"/>
            <a:t> produced a good model fit, but AADT was not a significant predictor of PVM (p-value =0.25).</a:t>
          </a:r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251460</xdr:colOff>
      <xdr:row>10</xdr:row>
      <xdr:rowOff>11431</xdr:rowOff>
    </xdr:from>
    <xdr:to>
      <xdr:col>9</xdr:col>
      <xdr:colOff>205740</xdr:colOff>
      <xdr:row>13</xdr:row>
      <xdr:rowOff>129541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B28A830-046C-4CF7-9C86-90515F6311BF}"/>
            </a:ext>
          </a:extLst>
        </xdr:cNvPr>
        <xdr:cNvSpPr txBox="1"/>
      </xdr:nvSpPr>
      <xdr:spPr>
        <a:xfrm>
          <a:off x="8991600" y="1840231"/>
          <a:ext cx="2514600" cy="666750"/>
        </a:xfrm>
        <a:prstGeom prst="rect">
          <a:avLst/>
        </a:prstGeom>
        <a:solidFill>
          <a:schemeClr val="lt1"/>
        </a:solidFill>
        <a:ln w="1270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16 Years of FDOT data,</a:t>
          </a:r>
          <a:r>
            <a:rPr lang="en-US" sz="1100" baseline="0"/>
            <a:t> 2003-2018</a:t>
          </a:r>
        </a:p>
        <a:p>
          <a:endParaRPr lang="en-US" sz="1100" baseline="0"/>
        </a:p>
        <a:p>
          <a:r>
            <a:rPr lang="en-US" sz="1100" baseline="0"/>
            <a:t>Average AADT change = 21.1%</a:t>
          </a:r>
          <a:endParaRPr lang="en-US" sz="1100"/>
        </a:p>
      </xdr:txBody>
    </xdr:sp>
    <xdr:clientData/>
  </xdr:twoCellAnchor>
  <xdr:twoCellAnchor>
    <xdr:from>
      <xdr:col>5</xdr:col>
      <xdr:colOff>274320</xdr:colOff>
      <xdr:row>25</xdr:row>
      <xdr:rowOff>140970</xdr:rowOff>
    </xdr:from>
    <xdr:to>
      <xdr:col>9</xdr:col>
      <xdr:colOff>228600</xdr:colOff>
      <xdr:row>29</xdr:row>
      <xdr:rowOff>76200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C4F55B69-20D6-42A3-A0C1-3B180FA327E9}"/>
            </a:ext>
          </a:extLst>
        </xdr:cNvPr>
        <xdr:cNvSpPr txBox="1"/>
      </xdr:nvSpPr>
      <xdr:spPr>
        <a:xfrm>
          <a:off x="9014460" y="4530090"/>
          <a:ext cx="2514600" cy="666750"/>
        </a:xfrm>
        <a:prstGeom prst="rect">
          <a:avLst/>
        </a:prstGeom>
        <a:solidFill>
          <a:schemeClr val="lt1"/>
        </a:solidFill>
        <a:ln w="1270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8 Years of county data,</a:t>
          </a:r>
          <a:r>
            <a:rPr lang="en-US" sz="1100" baseline="0"/>
            <a:t> 2011-2018</a:t>
          </a:r>
        </a:p>
        <a:p>
          <a:endParaRPr lang="en-US" sz="1100" baseline="0"/>
        </a:p>
        <a:p>
          <a:r>
            <a:rPr lang="en-US" sz="1100" baseline="0"/>
            <a:t>Average AADT change = 1.3%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12F5A-02C8-4CC9-8603-8703B40358D8}">
  <dimension ref="A1:P36"/>
  <sheetViews>
    <sheetView tabSelected="1" topLeftCell="A19" zoomScale="98" zoomScaleNormal="98" workbookViewId="0">
      <selection activeCell="O30" sqref="O30"/>
    </sheetView>
  </sheetViews>
  <sheetFormatPr defaultRowHeight="14.4" x14ac:dyDescent="0.55000000000000004"/>
  <cols>
    <col min="1" max="1" width="12.68359375" customWidth="1"/>
    <col min="2" max="2" width="14.68359375" customWidth="1"/>
    <col min="3" max="3" width="12.68359375" customWidth="1"/>
  </cols>
  <sheetData>
    <row r="1" spans="1:9" x14ac:dyDescent="0.55000000000000004">
      <c r="A1" s="23" t="s">
        <v>52</v>
      </c>
      <c r="B1" s="23"/>
      <c r="C1" s="23"/>
      <c r="D1" s="23"/>
      <c r="E1" s="23"/>
      <c r="F1" s="23"/>
      <c r="G1" s="23"/>
      <c r="H1" s="23"/>
      <c r="I1" s="23"/>
    </row>
    <row r="2" spans="1:9" x14ac:dyDescent="0.55000000000000004">
      <c r="A2" s="24" t="s">
        <v>53</v>
      </c>
      <c r="B2" s="24"/>
      <c r="C2" s="24"/>
      <c r="D2" s="24"/>
      <c r="E2" s="24"/>
      <c r="F2" s="24"/>
      <c r="G2" s="24"/>
      <c r="H2" s="24"/>
      <c r="I2" s="24"/>
    </row>
    <row r="3" spans="1:9" x14ac:dyDescent="0.55000000000000004">
      <c r="A3" s="24" t="s">
        <v>33</v>
      </c>
      <c r="B3" s="24"/>
      <c r="C3" s="24"/>
      <c r="D3" s="24"/>
      <c r="E3" s="24"/>
      <c r="F3" s="24"/>
      <c r="G3" s="24"/>
      <c r="H3" s="24"/>
      <c r="I3" s="24"/>
    </row>
    <row r="5" spans="1:9" x14ac:dyDescent="0.55000000000000004">
      <c r="A5" s="8" t="s">
        <v>36</v>
      </c>
      <c r="B5" s="8" t="s">
        <v>31</v>
      </c>
      <c r="C5" s="8" t="s">
        <v>32</v>
      </c>
    </row>
    <row r="6" spans="1:9" x14ac:dyDescent="0.55000000000000004">
      <c r="A6" s="4">
        <v>1995</v>
      </c>
      <c r="B6" s="4">
        <v>26</v>
      </c>
      <c r="C6" s="4">
        <v>2</v>
      </c>
    </row>
    <row r="7" spans="1:9" x14ac:dyDescent="0.55000000000000004">
      <c r="A7" s="4">
        <v>1996</v>
      </c>
      <c r="B7" s="4">
        <v>35</v>
      </c>
      <c r="C7" s="4">
        <v>2</v>
      </c>
    </row>
    <row r="8" spans="1:9" x14ac:dyDescent="0.55000000000000004">
      <c r="A8" s="4">
        <v>1997</v>
      </c>
      <c r="B8" s="4">
        <v>42</v>
      </c>
      <c r="C8" s="4">
        <v>1</v>
      </c>
    </row>
    <row r="9" spans="1:9" x14ac:dyDescent="0.55000000000000004">
      <c r="A9" s="4">
        <v>1998</v>
      </c>
      <c r="B9" s="4">
        <v>49</v>
      </c>
      <c r="C9" s="4">
        <v>3</v>
      </c>
    </row>
    <row r="10" spans="1:9" x14ac:dyDescent="0.55000000000000004">
      <c r="A10" s="4">
        <v>1999</v>
      </c>
      <c r="B10" s="4">
        <v>51</v>
      </c>
      <c r="C10" s="4">
        <v>3</v>
      </c>
    </row>
    <row r="11" spans="1:9" x14ac:dyDescent="0.55000000000000004">
      <c r="A11" s="4">
        <v>2000</v>
      </c>
      <c r="B11" s="4">
        <v>62</v>
      </c>
      <c r="C11" s="4">
        <v>7</v>
      </c>
    </row>
    <row r="12" spans="1:9" x14ac:dyDescent="0.55000000000000004">
      <c r="A12" s="4">
        <v>2001</v>
      </c>
      <c r="B12" s="4">
        <v>78</v>
      </c>
      <c r="C12" s="4">
        <v>7</v>
      </c>
    </row>
    <row r="13" spans="1:9" x14ac:dyDescent="0.55000000000000004">
      <c r="A13" s="4">
        <v>2002</v>
      </c>
      <c r="B13" s="4">
        <v>80</v>
      </c>
      <c r="C13" s="4">
        <v>7</v>
      </c>
    </row>
    <row r="14" spans="1:9" x14ac:dyDescent="0.55000000000000004">
      <c r="A14">
        <v>2003</v>
      </c>
      <c r="B14">
        <v>80</v>
      </c>
      <c r="C14">
        <v>9</v>
      </c>
    </row>
    <row r="15" spans="1:9" x14ac:dyDescent="0.55000000000000004">
      <c r="A15">
        <v>2005</v>
      </c>
      <c r="B15">
        <v>89</v>
      </c>
      <c r="C15">
        <v>9</v>
      </c>
    </row>
    <row r="16" spans="1:9" x14ac:dyDescent="0.55000000000000004">
      <c r="A16">
        <v>2006</v>
      </c>
      <c r="B16">
        <v>105</v>
      </c>
      <c r="C16">
        <v>10</v>
      </c>
    </row>
    <row r="17" spans="1:16" x14ac:dyDescent="0.55000000000000004">
      <c r="A17">
        <v>2007</v>
      </c>
      <c r="B17">
        <v>121</v>
      </c>
      <c r="C17">
        <v>15</v>
      </c>
    </row>
    <row r="18" spans="1:16" x14ac:dyDescent="0.55000000000000004">
      <c r="A18">
        <v>2008</v>
      </c>
      <c r="B18">
        <v>104</v>
      </c>
      <c r="C18">
        <v>10</v>
      </c>
    </row>
    <row r="19" spans="1:16" x14ac:dyDescent="0.55000000000000004">
      <c r="A19">
        <v>2009</v>
      </c>
      <c r="B19">
        <v>113</v>
      </c>
      <c r="C19">
        <v>17</v>
      </c>
    </row>
    <row r="20" spans="1:16" x14ac:dyDescent="0.55000000000000004">
      <c r="A20">
        <v>2010</v>
      </c>
      <c r="B20">
        <v>119</v>
      </c>
      <c r="C20">
        <v>16</v>
      </c>
    </row>
    <row r="21" spans="1:16" x14ac:dyDescent="0.55000000000000004">
      <c r="A21">
        <v>2011</v>
      </c>
      <c r="B21">
        <v>112</v>
      </c>
      <c r="C21">
        <v>9</v>
      </c>
    </row>
    <row r="22" spans="1:16" x14ac:dyDescent="0.55000000000000004">
      <c r="A22">
        <v>2012</v>
      </c>
      <c r="B22">
        <v>123</v>
      </c>
      <c r="C22">
        <v>19</v>
      </c>
      <c r="E22" s="25" t="s">
        <v>35</v>
      </c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</row>
    <row r="23" spans="1:16" x14ac:dyDescent="0.55000000000000004">
      <c r="A23">
        <v>2013</v>
      </c>
      <c r="B23">
        <v>133</v>
      </c>
      <c r="C23">
        <v>16</v>
      </c>
    </row>
    <row r="24" spans="1:16" x14ac:dyDescent="0.55000000000000004">
      <c r="A24">
        <v>2014</v>
      </c>
      <c r="B24">
        <v>138</v>
      </c>
      <c r="C24">
        <v>25</v>
      </c>
    </row>
    <row r="25" spans="1:16" x14ac:dyDescent="0.55000000000000004">
      <c r="A25">
        <v>2015</v>
      </c>
      <c r="B25">
        <v>149</v>
      </c>
      <c r="C25">
        <v>30</v>
      </c>
    </row>
    <row r="26" spans="1:16" x14ac:dyDescent="0.55000000000000004">
      <c r="A26">
        <v>2016</v>
      </c>
      <c r="B26" s="13" t="s">
        <v>50</v>
      </c>
      <c r="C26">
        <v>34</v>
      </c>
    </row>
    <row r="27" spans="1:16" x14ac:dyDescent="0.55000000000000004">
      <c r="A27">
        <v>2017</v>
      </c>
      <c r="B27" s="13" t="s">
        <v>50</v>
      </c>
      <c r="C27">
        <v>24</v>
      </c>
    </row>
    <row r="28" spans="1:16" x14ac:dyDescent="0.55000000000000004">
      <c r="A28">
        <v>2018</v>
      </c>
      <c r="B28" s="13" t="s">
        <v>50</v>
      </c>
      <c r="C28">
        <v>26</v>
      </c>
    </row>
    <row r="29" spans="1:16" x14ac:dyDescent="0.55000000000000004">
      <c r="A29" s="28"/>
      <c r="B29" s="28"/>
      <c r="C29" s="28"/>
      <c r="D29" s="28"/>
    </row>
    <row r="35" spans="1:4" x14ac:dyDescent="0.55000000000000004">
      <c r="A35" s="23" t="s">
        <v>55</v>
      </c>
      <c r="B35" s="27"/>
      <c r="C35" s="27"/>
      <c r="D35" s="27"/>
    </row>
    <row r="36" spans="1:4" x14ac:dyDescent="0.55000000000000004">
      <c r="A36" s="17" t="s">
        <v>54</v>
      </c>
      <c r="B36" s="17"/>
      <c r="C36" s="17"/>
      <c r="D36" s="17"/>
    </row>
  </sheetData>
  <mergeCells count="6">
    <mergeCell ref="A1:I1"/>
    <mergeCell ref="A2:I2"/>
    <mergeCell ref="A3:I3"/>
    <mergeCell ref="E22:P22"/>
    <mergeCell ref="A35:D35"/>
    <mergeCell ref="A29:D29"/>
  </mergeCells>
  <pageMargins left="0.7" right="0.7" top="0.75" bottom="0.75" header="0.3" footer="0.3"/>
  <pageSetup orientation="portrait" verticalDpi="9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36F28-E5B8-4939-B1AB-9C686E0AE6AF}">
  <dimension ref="A1:G39"/>
  <sheetViews>
    <sheetView topLeftCell="A19" workbookViewId="0">
      <selection activeCell="H38" sqref="H38"/>
    </sheetView>
  </sheetViews>
  <sheetFormatPr defaultRowHeight="14.4" x14ac:dyDescent="0.55000000000000004"/>
  <cols>
    <col min="1" max="2" width="12.68359375" customWidth="1"/>
    <col min="3" max="3" width="15.578125" customWidth="1"/>
    <col min="4" max="4" width="12.68359375" customWidth="1"/>
  </cols>
  <sheetData>
    <row r="1" spans="1:6" x14ac:dyDescent="0.55000000000000004">
      <c r="A1" s="23" t="s">
        <v>43</v>
      </c>
      <c r="B1" s="23"/>
      <c r="C1" s="23"/>
      <c r="D1" s="23"/>
      <c r="E1" s="23"/>
      <c r="F1" s="23"/>
    </row>
    <row r="2" spans="1:6" x14ac:dyDescent="0.55000000000000004">
      <c r="A2" s="23" t="s">
        <v>46</v>
      </c>
      <c r="B2" s="27"/>
      <c r="C2" s="27"/>
      <c r="D2" s="27"/>
      <c r="E2" s="27"/>
      <c r="F2" s="27"/>
    </row>
    <row r="3" spans="1:6" x14ac:dyDescent="0.55000000000000004">
      <c r="A3" s="23" t="s">
        <v>47</v>
      </c>
      <c r="B3" s="23"/>
      <c r="C3" s="23"/>
      <c r="D3" s="27"/>
      <c r="E3" s="27"/>
      <c r="F3" s="27"/>
    </row>
    <row r="5" spans="1:6" x14ac:dyDescent="0.55000000000000004">
      <c r="A5" s="11" t="s">
        <v>37</v>
      </c>
      <c r="B5" s="11" t="s">
        <v>44</v>
      </c>
      <c r="C5" s="11" t="s">
        <v>39</v>
      </c>
    </row>
    <row r="6" spans="1:6" x14ac:dyDescent="0.55000000000000004">
      <c r="A6" s="12">
        <v>1994</v>
      </c>
      <c r="B6" s="14">
        <v>2280</v>
      </c>
      <c r="C6" s="14">
        <v>0</v>
      </c>
    </row>
    <row r="7" spans="1:6" x14ac:dyDescent="0.55000000000000004">
      <c r="A7" s="12">
        <v>1995</v>
      </c>
      <c r="B7" s="14">
        <v>2887</v>
      </c>
      <c r="C7" s="14">
        <v>0</v>
      </c>
    </row>
    <row r="8" spans="1:6" x14ac:dyDescent="0.55000000000000004">
      <c r="A8" s="12">
        <v>1996</v>
      </c>
      <c r="B8" s="14">
        <v>2914</v>
      </c>
      <c r="C8" s="14">
        <v>1</v>
      </c>
    </row>
    <row r="9" spans="1:6" x14ac:dyDescent="0.55000000000000004">
      <c r="A9" s="12">
        <v>1997</v>
      </c>
      <c r="B9" s="14">
        <v>2845</v>
      </c>
      <c r="C9" s="14">
        <v>0</v>
      </c>
    </row>
    <row r="10" spans="1:6" x14ac:dyDescent="0.55000000000000004">
      <c r="A10" s="12">
        <v>1998</v>
      </c>
      <c r="B10" s="14">
        <v>2875</v>
      </c>
      <c r="C10" s="14">
        <v>1</v>
      </c>
    </row>
    <row r="11" spans="1:6" x14ac:dyDescent="0.55000000000000004">
      <c r="A11" s="12">
        <v>1999</v>
      </c>
      <c r="B11" s="14">
        <v>3056</v>
      </c>
      <c r="C11" s="14">
        <v>0</v>
      </c>
    </row>
    <row r="12" spans="1:6" x14ac:dyDescent="0.55000000000000004">
      <c r="A12" s="12">
        <v>2000</v>
      </c>
      <c r="B12" s="14">
        <v>3019</v>
      </c>
      <c r="C12" s="14">
        <v>0</v>
      </c>
    </row>
    <row r="13" spans="1:6" x14ac:dyDescent="0.55000000000000004">
      <c r="A13" s="12">
        <v>2001</v>
      </c>
      <c r="B13" s="14">
        <v>3025</v>
      </c>
      <c r="C13" s="14">
        <v>0</v>
      </c>
    </row>
    <row r="14" spans="1:6" x14ac:dyDescent="0.55000000000000004">
      <c r="A14" s="12">
        <v>2002</v>
      </c>
      <c r="B14" s="14">
        <v>3056</v>
      </c>
      <c r="C14" s="14">
        <v>0</v>
      </c>
    </row>
    <row r="15" spans="1:6" ht="14.7" thickBot="1" x14ac:dyDescent="0.6">
      <c r="A15" s="12">
        <v>2003</v>
      </c>
      <c r="B15" s="15">
        <v>2915</v>
      </c>
      <c r="C15" s="15">
        <v>1</v>
      </c>
      <c r="D15" s="4"/>
    </row>
    <row r="16" spans="1:6" x14ac:dyDescent="0.55000000000000004">
      <c r="A16" s="12">
        <v>2004</v>
      </c>
      <c r="B16" s="14">
        <v>2951</v>
      </c>
      <c r="C16" s="14">
        <v>2</v>
      </c>
      <c r="D16" s="4"/>
    </row>
    <row r="17" spans="1:4" x14ac:dyDescent="0.55000000000000004">
      <c r="A17" s="12">
        <v>2005</v>
      </c>
      <c r="B17" s="14">
        <v>2828</v>
      </c>
      <c r="C17" s="14">
        <v>2</v>
      </c>
      <c r="D17" s="4"/>
    </row>
    <row r="18" spans="1:4" x14ac:dyDescent="0.55000000000000004">
      <c r="A18" s="10">
        <v>2006</v>
      </c>
      <c r="B18" s="14">
        <v>2865</v>
      </c>
      <c r="C18" s="14">
        <v>1</v>
      </c>
    </row>
    <row r="19" spans="1:4" x14ac:dyDescent="0.55000000000000004">
      <c r="A19" s="10">
        <v>2007</v>
      </c>
      <c r="B19" s="14">
        <v>2876</v>
      </c>
      <c r="C19" s="14">
        <v>1</v>
      </c>
    </row>
    <row r="20" spans="1:4" x14ac:dyDescent="0.55000000000000004">
      <c r="A20" s="10">
        <v>2008</v>
      </c>
      <c r="B20" s="14">
        <v>2505</v>
      </c>
      <c r="C20" s="14">
        <v>0</v>
      </c>
    </row>
    <row r="21" spans="1:4" x14ac:dyDescent="0.55000000000000004">
      <c r="A21" s="10">
        <v>2009</v>
      </c>
      <c r="B21" s="14">
        <v>2995</v>
      </c>
      <c r="C21" s="14">
        <v>1</v>
      </c>
    </row>
    <row r="22" spans="1:4" x14ac:dyDescent="0.55000000000000004">
      <c r="A22" s="10">
        <v>2010</v>
      </c>
      <c r="B22" s="14">
        <v>2699</v>
      </c>
      <c r="C22" s="14">
        <v>3</v>
      </c>
    </row>
    <row r="23" spans="1:4" x14ac:dyDescent="0.55000000000000004">
      <c r="A23" s="10">
        <v>2011</v>
      </c>
      <c r="B23" s="14">
        <v>2659</v>
      </c>
      <c r="C23" s="14">
        <v>2</v>
      </c>
    </row>
    <row r="24" spans="1:4" x14ac:dyDescent="0.55000000000000004">
      <c r="A24" s="10">
        <v>2012</v>
      </c>
      <c r="B24" s="14">
        <v>2477</v>
      </c>
      <c r="C24" s="14">
        <v>3</v>
      </c>
    </row>
    <row r="25" spans="1:4" ht="14.7" thickBot="1" x14ac:dyDescent="0.6">
      <c r="A25" s="10">
        <v>2013</v>
      </c>
      <c r="B25" s="15">
        <v>2500</v>
      </c>
      <c r="C25" s="15">
        <v>1</v>
      </c>
    </row>
    <row r="26" spans="1:4" x14ac:dyDescent="0.55000000000000004">
      <c r="A26" s="10">
        <v>2014</v>
      </c>
      <c r="B26" s="10">
        <v>2662</v>
      </c>
      <c r="C26" s="10">
        <v>2</v>
      </c>
    </row>
    <row r="27" spans="1:4" x14ac:dyDescent="0.55000000000000004">
      <c r="A27" s="10">
        <v>2015</v>
      </c>
      <c r="B27" s="10">
        <v>2891</v>
      </c>
      <c r="C27" s="10">
        <v>3</v>
      </c>
    </row>
    <row r="28" spans="1:4" x14ac:dyDescent="0.55000000000000004">
      <c r="A28" s="10">
        <v>2016</v>
      </c>
      <c r="B28" s="10">
        <v>3026</v>
      </c>
      <c r="C28" s="10">
        <v>0</v>
      </c>
    </row>
    <row r="29" spans="1:4" x14ac:dyDescent="0.55000000000000004">
      <c r="A29" s="10">
        <v>2017</v>
      </c>
      <c r="B29" s="10">
        <v>2903</v>
      </c>
      <c r="C29" s="10">
        <v>0</v>
      </c>
    </row>
    <row r="30" spans="1:4" x14ac:dyDescent="0.55000000000000004">
      <c r="A30" s="10">
        <v>2018</v>
      </c>
      <c r="B30" s="10">
        <v>2875</v>
      </c>
      <c r="C30" s="10">
        <v>0</v>
      </c>
    </row>
    <row r="31" spans="1:4" x14ac:dyDescent="0.55000000000000004">
      <c r="A31" s="10">
        <v>2019</v>
      </c>
      <c r="B31" s="10" t="s">
        <v>42</v>
      </c>
      <c r="C31" s="10">
        <v>0</v>
      </c>
    </row>
    <row r="32" spans="1:4" x14ac:dyDescent="0.55000000000000004">
      <c r="A32" s="18"/>
      <c r="B32" s="18"/>
      <c r="C32" s="18"/>
    </row>
    <row r="33" spans="1:7" x14ac:dyDescent="0.55000000000000004">
      <c r="A33" s="18"/>
      <c r="B33" s="18"/>
      <c r="C33" s="18"/>
    </row>
    <row r="34" spans="1:7" x14ac:dyDescent="0.55000000000000004">
      <c r="A34" s="18"/>
      <c r="B34" s="18"/>
      <c r="C34" s="18"/>
    </row>
    <row r="35" spans="1:7" x14ac:dyDescent="0.55000000000000004">
      <c r="A35" s="18"/>
      <c r="B35" s="18"/>
      <c r="C35" s="18"/>
    </row>
    <row r="36" spans="1:7" x14ac:dyDescent="0.55000000000000004">
      <c r="A36" s="16"/>
      <c r="B36" s="16"/>
      <c r="C36" s="16"/>
    </row>
    <row r="38" spans="1:7" x14ac:dyDescent="0.55000000000000004">
      <c r="A38" s="27" t="s">
        <v>48</v>
      </c>
      <c r="B38" s="27"/>
      <c r="C38" s="27"/>
      <c r="D38" s="27"/>
      <c r="E38" s="27"/>
      <c r="F38" s="27"/>
      <c r="G38" s="27"/>
    </row>
    <row r="39" spans="1:7" x14ac:dyDescent="0.55000000000000004">
      <c r="A39" s="27" t="s">
        <v>51</v>
      </c>
      <c r="B39" s="27"/>
      <c r="C39" s="27"/>
      <c r="D39" s="27"/>
      <c r="E39" s="27"/>
      <c r="F39" s="27"/>
      <c r="G39" s="27"/>
    </row>
  </sheetData>
  <mergeCells count="5">
    <mergeCell ref="A1:F1"/>
    <mergeCell ref="A38:G38"/>
    <mergeCell ref="A2:F2"/>
    <mergeCell ref="A3:F3"/>
    <mergeCell ref="A39:G39"/>
  </mergeCells>
  <pageMargins left="0.7" right="0.7" top="0.75" bottom="0.75" header="0.3" footer="0.3"/>
  <pageSetup orientation="portrait" verticalDpi="9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3F310-E66F-4370-AE0E-98FB2D3FDF43}">
  <dimension ref="A1:J24"/>
  <sheetViews>
    <sheetView workbookViewId="0">
      <selection activeCell="F24" sqref="F24"/>
    </sheetView>
  </sheetViews>
  <sheetFormatPr defaultRowHeight="14.4" x14ac:dyDescent="0.55000000000000004"/>
  <cols>
    <col min="1" max="2" width="12.68359375" customWidth="1"/>
    <col min="3" max="3" width="15.578125" customWidth="1"/>
  </cols>
  <sheetData>
    <row r="1" spans="1:6" x14ac:dyDescent="0.55000000000000004">
      <c r="A1" s="23" t="s">
        <v>40</v>
      </c>
      <c r="B1" s="23"/>
      <c r="C1" s="23"/>
      <c r="D1" s="23"/>
      <c r="E1" s="23"/>
      <c r="F1" s="23"/>
    </row>
    <row r="2" spans="1:6" x14ac:dyDescent="0.55000000000000004">
      <c r="A2" s="23" t="s">
        <v>41</v>
      </c>
      <c r="B2" s="23"/>
      <c r="C2" s="23"/>
    </row>
    <row r="3" spans="1:6" x14ac:dyDescent="0.55000000000000004">
      <c r="A3" s="23" t="s">
        <v>45</v>
      </c>
      <c r="B3" s="27"/>
      <c r="C3" s="27"/>
      <c r="D3" s="27"/>
      <c r="E3" s="27"/>
      <c r="F3" s="27"/>
    </row>
    <row r="5" spans="1:6" x14ac:dyDescent="0.55000000000000004">
      <c r="A5" s="11" t="s">
        <v>37</v>
      </c>
      <c r="B5" s="11" t="s">
        <v>38</v>
      </c>
      <c r="C5" s="11" t="s">
        <v>39</v>
      </c>
    </row>
    <row r="6" spans="1:6" x14ac:dyDescent="0.55000000000000004">
      <c r="A6" s="10">
        <v>2006</v>
      </c>
      <c r="B6" s="10">
        <v>1488</v>
      </c>
      <c r="C6" s="10">
        <v>0</v>
      </c>
    </row>
    <row r="7" spans="1:6" x14ac:dyDescent="0.55000000000000004">
      <c r="A7" s="10">
        <v>2007</v>
      </c>
      <c r="B7" s="10">
        <v>1646</v>
      </c>
      <c r="C7" s="10">
        <v>0</v>
      </c>
    </row>
    <row r="8" spans="1:6" x14ac:dyDescent="0.55000000000000004">
      <c r="A8" s="10">
        <v>2008</v>
      </c>
      <c r="B8" s="10">
        <v>1421</v>
      </c>
      <c r="C8" s="10">
        <v>0</v>
      </c>
    </row>
    <row r="9" spans="1:6" x14ac:dyDescent="0.55000000000000004">
      <c r="A9" s="10">
        <v>2009</v>
      </c>
      <c r="B9" s="10">
        <v>1593</v>
      </c>
      <c r="C9" s="10">
        <v>2</v>
      </c>
    </row>
    <row r="10" spans="1:6" x14ac:dyDescent="0.55000000000000004">
      <c r="A10" s="10">
        <v>2010</v>
      </c>
      <c r="B10" s="10">
        <v>1592</v>
      </c>
      <c r="C10" s="10">
        <v>0</v>
      </c>
    </row>
    <row r="11" spans="1:6" x14ac:dyDescent="0.55000000000000004">
      <c r="A11" s="10">
        <v>2011</v>
      </c>
      <c r="B11" s="10">
        <v>1481</v>
      </c>
      <c r="C11" s="10">
        <v>0</v>
      </c>
    </row>
    <row r="12" spans="1:6" ht="14.7" thickBot="1" x14ac:dyDescent="0.6">
      <c r="A12" s="10">
        <v>2012</v>
      </c>
      <c r="B12" s="22">
        <v>1368</v>
      </c>
      <c r="C12" s="22">
        <v>0</v>
      </c>
    </row>
    <row r="13" spans="1:6" ht="14.7" thickTop="1" x14ac:dyDescent="0.55000000000000004">
      <c r="A13" s="10">
        <v>2013</v>
      </c>
      <c r="B13" s="10">
        <v>2004</v>
      </c>
      <c r="C13" s="10">
        <v>1</v>
      </c>
    </row>
    <row r="14" spans="1:6" x14ac:dyDescent="0.55000000000000004">
      <c r="A14" s="10">
        <v>2014</v>
      </c>
      <c r="B14" s="10">
        <v>1474</v>
      </c>
      <c r="C14" s="10">
        <v>1</v>
      </c>
    </row>
    <row r="15" spans="1:6" x14ac:dyDescent="0.55000000000000004">
      <c r="A15" s="10">
        <v>2015</v>
      </c>
      <c r="B15" s="10">
        <v>1326</v>
      </c>
      <c r="C15" s="10">
        <v>0</v>
      </c>
    </row>
    <row r="16" spans="1:6" x14ac:dyDescent="0.55000000000000004">
      <c r="A16" s="10">
        <v>2016</v>
      </c>
      <c r="B16" s="10">
        <v>1463</v>
      </c>
      <c r="C16" s="10">
        <v>0</v>
      </c>
    </row>
    <row r="17" spans="1:10" x14ac:dyDescent="0.55000000000000004">
      <c r="A17" s="18">
        <v>2017</v>
      </c>
      <c r="B17" s="18">
        <v>2995</v>
      </c>
      <c r="C17" s="18">
        <v>2</v>
      </c>
    </row>
    <row r="18" spans="1:10" x14ac:dyDescent="0.55000000000000004">
      <c r="A18" s="10">
        <v>2018</v>
      </c>
      <c r="B18" s="10">
        <v>1551</v>
      </c>
      <c r="C18" s="10">
        <v>1</v>
      </c>
    </row>
    <row r="19" spans="1:10" x14ac:dyDescent="0.55000000000000004">
      <c r="A19" s="10">
        <v>2019</v>
      </c>
      <c r="B19" s="10">
        <v>1376</v>
      </c>
      <c r="C19" s="10">
        <v>2</v>
      </c>
    </row>
    <row r="21" spans="1:10" x14ac:dyDescent="0.55000000000000004">
      <c r="B21" s="20"/>
      <c r="C21" s="21"/>
    </row>
    <row r="23" spans="1:10" x14ac:dyDescent="0.55000000000000004">
      <c r="A23" s="27"/>
      <c r="B23" s="27"/>
      <c r="C23" s="27"/>
      <c r="D23" s="27"/>
      <c r="E23" s="27"/>
      <c r="F23" s="27"/>
      <c r="G23" s="27"/>
      <c r="H23" s="27"/>
      <c r="I23" s="27"/>
      <c r="J23" s="27"/>
    </row>
    <row r="24" spans="1:10" x14ac:dyDescent="0.55000000000000004">
      <c r="A24" s="10"/>
      <c r="B24" s="10"/>
      <c r="C24" s="10"/>
    </row>
  </sheetData>
  <mergeCells count="4">
    <mergeCell ref="A1:F1"/>
    <mergeCell ref="A2:C2"/>
    <mergeCell ref="A3:F3"/>
    <mergeCell ref="A23:J23"/>
  </mergeCells>
  <pageMargins left="0.7" right="0.7" top="0.75" bottom="0.75" header="0.3" footer="0.3"/>
  <pageSetup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5E8586-B54C-430C-ACFD-01E7618E65E2}">
  <dimension ref="A1:E38"/>
  <sheetViews>
    <sheetView topLeftCell="A7" workbookViewId="0">
      <selection activeCell="A23" sqref="A23"/>
    </sheetView>
  </sheetViews>
  <sheetFormatPr defaultRowHeight="14.4" x14ac:dyDescent="0.55000000000000004"/>
  <cols>
    <col min="1" max="1" width="54.68359375" customWidth="1"/>
    <col min="2" max="4" width="16.68359375" customWidth="1"/>
    <col min="5" max="5" width="16" style="1" customWidth="1"/>
  </cols>
  <sheetData>
    <row r="1" spans="1:5" x14ac:dyDescent="0.55000000000000004">
      <c r="A1" s="23" t="s">
        <v>49</v>
      </c>
      <c r="B1" s="23"/>
    </row>
    <row r="2" spans="1:5" x14ac:dyDescent="0.55000000000000004">
      <c r="A2" s="19"/>
      <c r="B2" s="19"/>
      <c r="C2" s="19"/>
      <c r="D2" s="19"/>
      <c r="E2" s="19"/>
    </row>
    <row r="3" spans="1:5" x14ac:dyDescent="0.55000000000000004">
      <c r="A3" s="23" t="s">
        <v>27</v>
      </c>
      <c r="B3" s="23"/>
      <c r="C3" s="23"/>
      <c r="D3" s="23"/>
      <c r="E3" s="23"/>
    </row>
    <row r="4" spans="1:5" x14ac:dyDescent="0.55000000000000004">
      <c r="A4" s="2" t="s">
        <v>9</v>
      </c>
      <c r="B4" s="7"/>
      <c r="C4" s="7"/>
      <c r="D4" s="8" t="s">
        <v>24</v>
      </c>
      <c r="E4" s="9" t="s">
        <v>3</v>
      </c>
    </row>
    <row r="5" spans="1:5" x14ac:dyDescent="0.55000000000000004">
      <c r="A5" s="2" t="s">
        <v>11</v>
      </c>
      <c r="B5" s="8" t="s">
        <v>1</v>
      </c>
      <c r="C5" s="8" t="s">
        <v>2</v>
      </c>
      <c r="D5" s="8" t="s">
        <v>34</v>
      </c>
      <c r="E5" s="8" t="s">
        <v>34</v>
      </c>
    </row>
    <row r="6" spans="1:5" x14ac:dyDescent="0.55000000000000004">
      <c r="A6" t="s">
        <v>13</v>
      </c>
      <c r="B6">
        <v>11500</v>
      </c>
      <c r="C6">
        <v>13936</v>
      </c>
      <c r="D6">
        <f>C6-B6</f>
        <v>2436</v>
      </c>
      <c r="E6" s="1">
        <f t="shared" ref="E6:E20" si="0">(C6/B6-1)*100</f>
        <v>21.182608695652185</v>
      </c>
    </row>
    <row r="7" spans="1:5" x14ac:dyDescent="0.55000000000000004">
      <c r="A7" t="s">
        <v>26</v>
      </c>
      <c r="B7">
        <v>5700</v>
      </c>
      <c r="C7">
        <v>7200</v>
      </c>
      <c r="D7">
        <f>C7-B7</f>
        <v>1500</v>
      </c>
      <c r="E7" s="1">
        <f t="shared" si="0"/>
        <v>26.315789473684205</v>
      </c>
    </row>
    <row r="8" spans="1:5" x14ac:dyDescent="0.55000000000000004">
      <c r="A8" t="s">
        <v>14</v>
      </c>
      <c r="B8">
        <v>15028</v>
      </c>
      <c r="C8">
        <v>15021</v>
      </c>
      <c r="D8">
        <f t="shared" ref="D8:D19" si="1">C8-B8</f>
        <v>-7</v>
      </c>
      <c r="E8" s="1">
        <f t="shared" si="0"/>
        <v>-4.6579717859995817E-2</v>
      </c>
    </row>
    <row r="9" spans="1:5" x14ac:dyDescent="0.55000000000000004">
      <c r="A9" s="4" t="s">
        <v>6</v>
      </c>
      <c r="B9" s="4">
        <v>4700</v>
      </c>
      <c r="C9" s="4">
        <v>5700</v>
      </c>
      <c r="D9" s="4">
        <f t="shared" si="1"/>
        <v>1000</v>
      </c>
      <c r="E9" s="5">
        <f t="shared" si="0"/>
        <v>21.276595744680861</v>
      </c>
    </row>
    <row r="10" spans="1:5" x14ac:dyDescent="0.55000000000000004">
      <c r="A10" t="s">
        <v>5</v>
      </c>
      <c r="B10">
        <v>5500</v>
      </c>
      <c r="C10">
        <v>5800</v>
      </c>
      <c r="D10">
        <f t="shared" si="1"/>
        <v>300</v>
      </c>
      <c r="E10" s="1">
        <f t="shared" si="0"/>
        <v>5.4545454545454453</v>
      </c>
    </row>
    <row r="11" spans="1:5" x14ac:dyDescent="0.55000000000000004">
      <c r="A11" t="s">
        <v>0</v>
      </c>
      <c r="B11">
        <v>12435</v>
      </c>
      <c r="C11">
        <v>15771</v>
      </c>
      <c r="D11">
        <f t="shared" si="1"/>
        <v>3336</v>
      </c>
      <c r="E11" s="1">
        <f t="shared" si="0"/>
        <v>26.827503015681554</v>
      </c>
    </row>
    <row r="12" spans="1:5" x14ac:dyDescent="0.55000000000000004">
      <c r="A12" t="s">
        <v>15</v>
      </c>
      <c r="B12">
        <v>1900</v>
      </c>
      <c r="C12">
        <v>3100</v>
      </c>
      <c r="D12">
        <f t="shared" si="1"/>
        <v>1200</v>
      </c>
      <c r="E12" s="1">
        <f t="shared" si="0"/>
        <v>63.157894736842103</v>
      </c>
    </row>
    <row r="13" spans="1:5" x14ac:dyDescent="0.55000000000000004">
      <c r="A13" t="s">
        <v>17</v>
      </c>
      <c r="B13">
        <v>1150</v>
      </c>
      <c r="C13">
        <v>1350</v>
      </c>
      <c r="D13">
        <f t="shared" si="1"/>
        <v>200</v>
      </c>
      <c r="E13" s="1">
        <f t="shared" si="0"/>
        <v>17.391304347826097</v>
      </c>
    </row>
    <row r="14" spans="1:5" x14ac:dyDescent="0.55000000000000004">
      <c r="A14" t="s">
        <v>4</v>
      </c>
      <c r="B14">
        <v>8000</v>
      </c>
      <c r="C14">
        <v>12800</v>
      </c>
      <c r="D14">
        <f t="shared" si="1"/>
        <v>4800</v>
      </c>
      <c r="E14" s="1">
        <f t="shared" si="0"/>
        <v>60.000000000000007</v>
      </c>
    </row>
    <row r="15" spans="1:5" x14ac:dyDescent="0.55000000000000004">
      <c r="A15" t="s">
        <v>7</v>
      </c>
      <c r="B15">
        <v>9200</v>
      </c>
      <c r="C15">
        <v>13300</v>
      </c>
      <c r="D15">
        <f t="shared" si="1"/>
        <v>4100</v>
      </c>
      <c r="E15" s="1">
        <f t="shared" si="0"/>
        <v>44.565217391304344</v>
      </c>
    </row>
    <row r="16" spans="1:5" x14ac:dyDescent="0.55000000000000004">
      <c r="A16" t="s">
        <v>8</v>
      </c>
      <c r="B16">
        <v>19230</v>
      </c>
      <c r="C16">
        <v>23127</v>
      </c>
      <c r="D16">
        <f t="shared" si="1"/>
        <v>3897</v>
      </c>
      <c r="E16" s="1">
        <f t="shared" si="0"/>
        <v>20.265210608424344</v>
      </c>
    </row>
    <row r="17" spans="1:5" x14ac:dyDescent="0.55000000000000004">
      <c r="A17" t="s">
        <v>12</v>
      </c>
      <c r="B17">
        <v>2915</v>
      </c>
      <c r="C17">
        <v>2875</v>
      </c>
      <c r="D17">
        <f t="shared" si="1"/>
        <v>-40</v>
      </c>
      <c r="E17" s="1">
        <f t="shared" si="0"/>
        <v>-1.3722126929674117</v>
      </c>
    </row>
    <row r="18" spans="1:5" x14ac:dyDescent="0.55000000000000004">
      <c r="A18" t="s">
        <v>28</v>
      </c>
      <c r="B18">
        <v>3400</v>
      </c>
      <c r="C18">
        <v>2800</v>
      </c>
      <c r="D18">
        <f t="shared" si="1"/>
        <v>-600</v>
      </c>
      <c r="E18" s="1">
        <f t="shared" si="0"/>
        <v>-17.647058823529417</v>
      </c>
    </row>
    <row r="19" spans="1:5" x14ac:dyDescent="0.55000000000000004">
      <c r="A19" t="s">
        <v>16</v>
      </c>
      <c r="B19">
        <v>4500</v>
      </c>
      <c r="C19">
        <v>4600</v>
      </c>
      <c r="D19">
        <f t="shared" si="1"/>
        <v>100</v>
      </c>
      <c r="E19" s="1">
        <f t="shared" si="0"/>
        <v>2.2222222222222143</v>
      </c>
    </row>
    <row r="20" spans="1:5" x14ac:dyDescent="0.55000000000000004">
      <c r="A20" s="2" t="s">
        <v>19</v>
      </c>
      <c r="B20" s="6">
        <f>SUM(B6:B19)/12</f>
        <v>8763.1666666666661</v>
      </c>
      <c r="C20" s="6">
        <f>SUM(C6:C19)/12</f>
        <v>10615</v>
      </c>
      <c r="D20" s="6">
        <f>C20-B20</f>
        <v>1851.8333333333339</v>
      </c>
      <c r="E20" s="3">
        <f t="shared" si="0"/>
        <v>21.132010878868002</v>
      </c>
    </row>
    <row r="22" spans="1:5" x14ac:dyDescent="0.55000000000000004">
      <c r="A22" s="23" t="s">
        <v>29</v>
      </c>
      <c r="B22" s="23"/>
      <c r="C22" s="23"/>
      <c r="D22" s="23"/>
      <c r="E22" s="23"/>
    </row>
    <row r="23" spans="1:5" x14ac:dyDescent="0.55000000000000004">
      <c r="A23" s="2" t="s">
        <v>56</v>
      </c>
    </row>
    <row r="24" spans="1:5" x14ac:dyDescent="0.55000000000000004">
      <c r="A24" s="2" t="s">
        <v>10</v>
      </c>
      <c r="B24" s="2" t="s">
        <v>18</v>
      </c>
      <c r="C24" s="2" t="s">
        <v>2</v>
      </c>
      <c r="D24" s="2" t="s">
        <v>24</v>
      </c>
      <c r="E24" s="3" t="s">
        <v>3</v>
      </c>
    </row>
    <row r="25" spans="1:5" x14ac:dyDescent="0.55000000000000004">
      <c r="A25" t="s">
        <v>30</v>
      </c>
      <c r="B25">
        <v>1481</v>
      </c>
      <c r="C25">
        <v>1551</v>
      </c>
      <c r="D25">
        <f>C25-B25</f>
        <v>70</v>
      </c>
      <c r="E25" s="1">
        <f>(C25/B25-1)*100</f>
        <v>4.726536124240388</v>
      </c>
    </row>
    <row r="26" spans="1:5" x14ac:dyDescent="0.55000000000000004">
      <c r="A26" t="s">
        <v>20</v>
      </c>
      <c r="B26">
        <v>900</v>
      </c>
      <c r="C26">
        <v>1000</v>
      </c>
      <c r="D26">
        <f t="shared" ref="D26:D30" si="2">C26-B26</f>
        <v>100</v>
      </c>
      <c r="E26" s="1">
        <f t="shared" ref="E26:E30" si="3">(C26/B26-1)*100</f>
        <v>11.111111111111116</v>
      </c>
    </row>
    <row r="27" spans="1:5" x14ac:dyDescent="0.55000000000000004">
      <c r="A27" t="s">
        <v>21</v>
      </c>
      <c r="B27">
        <v>900</v>
      </c>
      <c r="C27">
        <v>1150</v>
      </c>
      <c r="D27">
        <f t="shared" si="2"/>
        <v>250</v>
      </c>
      <c r="E27" s="1">
        <f t="shared" si="3"/>
        <v>27.777777777777768</v>
      </c>
    </row>
    <row r="28" spans="1:5" x14ac:dyDescent="0.55000000000000004">
      <c r="A28" t="s">
        <v>22</v>
      </c>
      <c r="B28">
        <v>850</v>
      </c>
      <c r="C28">
        <v>750</v>
      </c>
      <c r="D28">
        <f t="shared" si="2"/>
        <v>-100</v>
      </c>
      <c r="E28" s="1">
        <f t="shared" si="3"/>
        <v>-11.764705882352944</v>
      </c>
    </row>
    <row r="29" spans="1:5" x14ac:dyDescent="0.55000000000000004">
      <c r="A29" t="s">
        <v>23</v>
      </c>
      <c r="B29">
        <v>700</v>
      </c>
      <c r="C29">
        <v>700</v>
      </c>
      <c r="D29">
        <f t="shared" si="2"/>
        <v>0</v>
      </c>
      <c r="E29" s="1">
        <f t="shared" si="3"/>
        <v>0</v>
      </c>
    </row>
    <row r="30" spans="1:5" x14ac:dyDescent="0.55000000000000004">
      <c r="A30" t="s">
        <v>25</v>
      </c>
      <c r="B30">
        <v>700</v>
      </c>
      <c r="C30">
        <v>450</v>
      </c>
      <c r="D30">
        <f t="shared" si="2"/>
        <v>-250</v>
      </c>
      <c r="E30" s="1">
        <f t="shared" si="3"/>
        <v>-35.714285714285708</v>
      </c>
    </row>
    <row r="31" spans="1:5" x14ac:dyDescent="0.55000000000000004">
      <c r="A31" s="2" t="s">
        <v>19</v>
      </c>
      <c r="B31" s="6">
        <f>SUM(B25:B30)/7</f>
        <v>790.14285714285711</v>
      </c>
      <c r="C31" s="6">
        <f>SUM(C25:C30)/7</f>
        <v>800.14285714285711</v>
      </c>
      <c r="D31" s="2">
        <f>SUM(D25:D30)/7</f>
        <v>10</v>
      </c>
      <c r="E31" s="3">
        <v>1.3</v>
      </c>
    </row>
    <row r="32" spans="1:5" x14ac:dyDescent="0.55000000000000004">
      <c r="A32" s="2"/>
      <c r="B32" s="6"/>
      <c r="C32" s="6"/>
      <c r="D32" s="2"/>
      <c r="E32" s="3"/>
    </row>
    <row r="33" spans="1:5" x14ac:dyDescent="0.55000000000000004">
      <c r="A33" s="23"/>
      <c r="B33" s="23"/>
      <c r="C33" s="23"/>
      <c r="D33" s="23"/>
      <c r="E33" s="23"/>
    </row>
    <row r="34" spans="1:5" x14ac:dyDescent="0.55000000000000004">
      <c r="A34" s="2"/>
    </row>
    <row r="35" spans="1:5" x14ac:dyDescent="0.55000000000000004">
      <c r="A35" s="2"/>
      <c r="B35" s="2"/>
      <c r="C35" s="2"/>
      <c r="D35" s="2"/>
      <c r="E35" s="3"/>
    </row>
    <row r="37" spans="1:5" x14ac:dyDescent="0.55000000000000004">
      <c r="A37" s="4"/>
    </row>
    <row r="38" spans="1:5" x14ac:dyDescent="0.55000000000000004">
      <c r="A38" s="2"/>
      <c r="B38" s="6"/>
      <c r="C38" s="6"/>
      <c r="D38" s="2"/>
      <c r="E38" s="3"/>
    </row>
  </sheetData>
  <mergeCells count="4">
    <mergeCell ref="A1:B1"/>
    <mergeCell ref="A3:E3"/>
    <mergeCell ref="A22:E22"/>
    <mergeCell ref="A33:E33"/>
  </mergeCells>
  <pageMargins left="0.7" right="0.7" top="0.75" bottom="0.75" header="0.3" footer="0.3"/>
  <pageSetup orientation="portrait" verticalDpi="9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4-4 Data</vt:lpstr>
      <vt:lpstr>US-41</vt:lpstr>
      <vt:lpstr>CR-846</vt:lpstr>
      <vt:lpstr>Regional AADT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Bruce Johnson</dc:creator>
  <cp:lastModifiedBy>Johnson, Bruce</cp:lastModifiedBy>
  <dcterms:created xsi:type="dcterms:W3CDTF">2020-03-10T14:03:44Z</dcterms:created>
  <dcterms:modified xsi:type="dcterms:W3CDTF">2020-04-02T01:36:38Z</dcterms:modified>
</cp:coreProperties>
</file>