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oimspp-my.sharepoint.com/personal/steven_hein_fws_gov1/Documents/Steve_Hein_MMM_AK/Narwhal/vessel analysis/"/>
    </mc:Choice>
  </mc:AlternateContent>
  <xr:revisionPtr revIDLastSave="31" documentId="11_F25DC773A252ABDACC10480189DB77245BDE58F0" xr6:coauthVersionLast="47" xr6:coauthVersionMax="47" xr10:uidLastSave="{713793E5-5274-4DF1-8746-85AD0550F6FF}"/>
  <bookViews>
    <workbookView xWindow="3150" yWindow="-16320" windowWidth="29040" windowHeight="15720" xr2:uid="{00000000-000D-0000-FFFF-FFFF00000000}"/>
  </bookViews>
  <sheets>
    <sheet name="Sheet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F15" i="4" s="1"/>
  <c r="J8" i="4" s="1"/>
  <c r="D14" i="4"/>
  <c r="F14" i="4" s="1"/>
  <c r="J7" i="4" s="1"/>
  <c r="G8" i="4"/>
  <c r="I8" i="4" s="1"/>
  <c r="K8" i="4" s="1"/>
  <c r="M8" i="4" s="1"/>
  <c r="G7" i="4"/>
  <c r="I7" i="4" s="1"/>
  <c r="K7" i="4" s="1"/>
  <c r="M7" i="4" s="1"/>
  <c r="J6" i="4"/>
  <c r="G6" i="4"/>
  <c r="I6" i="4" s="1"/>
  <c r="K6" i="4" s="1"/>
  <c r="M6" i="4" s="1"/>
  <c r="J5" i="4"/>
  <c r="G5" i="4"/>
  <c r="I5" i="4" s="1"/>
  <c r="J4" i="4"/>
  <c r="G4" i="4"/>
  <c r="I4" i="4" s="1"/>
  <c r="K4" i="4" s="1"/>
  <c r="M4" i="4" s="1"/>
  <c r="K5" i="4" l="1"/>
  <c r="M5" i="4" s="1"/>
  <c r="M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sburgess</author>
  </authors>
  <commentList>
    <comment ref="B15" authorId="0" shapeId="0" xr:uid="{E88A04E2-71BF-4E5B-AFED-534CF357B4DC}">
      <text>
        <r>
          <rPr>
            <b/>
            <sz val="9"/>
            <color indexed="81"/>
            <rFont val="Tahoma"/>
            <charset val="1"/>
          </rPr>
          <t>sburgess:</t>
        </r>
        <r>
          <rPr>
            <sz val="9"/>
            <color indexed="81"/>
            <rFont val="Tahoma"/>
            <charset val="1"/>
          </rPr>
          <t xml:space="preserve">
Used west dock instead of Oliktok because the route is longer. </t>
        </r>
      </text>
    </comment>
  </commentList>
</comments>
</file>

<file path=xl/sharedStrings.xml><?xml version="1.0" encoding="utf-8"?>
<sst xmlns="http://schemas.openxmlformats.org/spreadsheetml/2006/main" count="27" uniqueCount="26">
  <si>
    <t>Hours/Day</t>
  </si>
  <si>
    <t xml:space="preserve">Days </t>
  </si>
  <si>
    <t># Vessels</t>
  </si>
  <si>
    <t>Area/Vessel</t>
  </si>
  <si>
    <t>Max Area</t>
  </si>
  <si>
    <t>Enc Rate</t>
  </si>
  <si>
    <t>Bears enc. in area</t>
  </si>
  <si>
    <t>Prop of Season</t>
  </si>
  <si>
    <t>Bears enc</t>
  </si>
  <si>
    <t>Harassment Rate</t>
  </si>
  <si>
    <t># Harassments</t>
  </si>
  <si>
    <t>High Res 3D Seismic- support vessels</t>
  </si>
  <si>
    <t xml:space="preserve">High Res 3D Seismic- source vessel </t>
  </si>
  <si>
    <t>Bathymetry &amp; SHS</t>
  </si>
  <si>
    <t>Barge From Canada</t>
  </si>
  <si>
    <t>see total hours below</t>
  </si>
  <si>
    <t>Barging from West Dock</t>
  </si>
  <si>
    <t xml:space="preserve">Total </t>
  </si>
  <si>
    <t>Estimated hours for specifed routes (moving 3.7km/hr</t>
  </si>
  <si>
    <t>Route</t>
  </si>
  <si>
    <t>Distance</t>
  </si>
  <si>
    <t>Time</t>
  </si>
  <si>
    <t>Trips</t>
  </si>
  <si>
    <t>Total Time</t>
  </si>
  <si>
    <t>Canada-WHB</t>
  </si>
  <si>
    <t>West Dock - WHB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</si>
</sst>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F09E-EBD5-4521-9102-0495D11670A8}">
  <dimension ref="B2:M15"/>
  <sheetViews>
    <sheetView tabSelected="1" workbookViewId="0">
      <selection activeCell="V8" sqref="V8"/>
    </sheetView>
  </sheetViews>
  <sheetFormatPr defaultRowHeight="14.4" x14ac:dyDescent="0.55000000000000004"/>
  <cols>
    <col min="2" max="2" width="16.62890625" bestFit="1" customWidth="1"/>
    <col min="3" max="3" width="8.47265625" bestFit="1" customWidth="1"/>
    <col min="4" max="4" width="11.68359375" bestFit="1" customWidth="1"/>
    <col min="5" max="5" width="8.3671875" bestFit="1" customWidth="1"/>
    <col min="6" max="6" width="11.68359375" bestFit="1" customWidth="1"/>
    <col min="7" max="7" width="8.47265625" bestFit="1" customWidth="1"/>
    <col min="8" max="8" width="7.68359375" bestFit="1" customWidth="1"/>
    <col min="9" max="9" width="8.734375" bestFit="1" customWidth="1"/>
    <col min="10" max="11" width="11.68359375" bestFit="1" customWidth="1"/>
    <col min="12" max="12" width="8.734375" bestFit="1" customWidth="1"/>
    <col min="13" max="13" width="11.68359375" bestFit="1" customWidth="1"/>
  </cols>
  <sheetData>
    <row r="2" spans="2:13" ht="14.7" thickBot="1" x14ac:dyDescent="0.6"/>
    <row r="3" spans="2:13" ht="43.5" thickBot="1" x14ac:dyDescent="0.6">
      <c r="B3" s="16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2" t="s">
        <v>10</v>
      </c>
    </row>
    <row r="4" spans="2:13" ht="72.3" thickTop="1" x14ac:dyDescent="0.55000000000000004">
      <c r="B4" s="3" t="s">
        <v>11</v>
      </c>
      <c r="C4" s="4">
        <v>12</v>
      </c>
      <c r="D4" s="4">
        <v>30</v>
      </c>
      <c r="E4" s="4">
        <v>3</v>
      </c>
      <c r="F4" s="4">
        <v>16.5</v>
      </c>
      <c r="G4" s="4">
        <f>E4*F4</f>
        <v>49.5</v>
      </c>
      <c r="H4" s="4">
        <v>1.4842</v>
      </c>
      <c r="I4" s="4">
        <f>H4*G4</f>
        <v>73.4679</v>
      </c>
      <c r="J4" s="4">
        <f>(C4*D4)/(116*24)</f>
        <v>0.12931034482758622</v>
      </c>
      <c r="K4" s="4">
        <f>I4*J4</f>
        <v>9.5001594827586207</v>
      </c>
      <c r="L4" s="4">
        <v>0.19</v>
      </c>
      <c r="M4" s="5">
        <f>K4*L4</f>
        <v>1.805030301724138</v>
      </c>
    </row>
    <row r="5" spans="2:13" ht="72" x14ac:dyDescent="0.55000000000000004">
      <c r="B5" s="3" t="s">
        <v>12</v>
      </c>
      <c r="C5" s="4">
        <v>12</v>
      </c>
      <c r="D5" s="4">
        <v>30</v>
      </c>
      <c r="E5" s="4">
        <v>1</v>
      </c>
      <c r="F5" s="4">
        <v>24.4</v>
      </c>
      <c r="G5" s="4">
        <f>E5*F5</f>
        <v>24.4</v>
      </c>
      <c r="H5" s="4">
        <v>1.4842</v>
      </c>
      <c r="I5" s="4">
        <f t="shared" ref="I5:I8" si="0">H5*G5</f>
        <v>36.214479999999995</v>
      </c>
      <c r="J5" s="4">
        <f t="shared" ref="J5:J6" si="1">(C5*D5)/(116*24)</f>
        <v>0.12931034482758622</v>
      </c>
      <c r="K5" s="4">
        <f t="shared" ref="K5:K8" si="2">I5*J5</f>
        <v>4.6829068965517235</v>
      </c>
      <c r="L5" s="4">
        <v>0.19</v>
      </c>
      <c r="M5" s="5">
        <f t="shared" ref="M5:M8" si="3">K5*L5</f>
        <v>0.88975231034482749</v>
      </c>
    </row>
    <row r="6" spans="2:13" x14ac:dyDescent="0.55000000000000004">
      <c r="B6" s="6" t="s">
        <v>13</v>
      </c>
      <c r="C6" s="4">
        <v>12</v>
      </c>
      <c r="D6" s="4">
        <v>18</v>
      </c>
      <c r="E6" s="4">
        <v>2</v>
      </c>
      <c r="F6" s="4">
        <v>16.5</v>
      </c>
      <c r="G6" s="4">
        <f>E6*F6</f>
        <v>33</v>
      </c>
      <c r="H6" s="4">
        <v>1.4842</v>
      </c>
      <c r="I6" s="4">
        <f t="shared" si="0"/>
        <v>48.9786</v>
      </c>
      <c r="J6" s="4">
        <f t="shared" si="1"/>
        <v>7.7586206896551727E-2</v>
      </c>
      <c r="K6" s="4">
        <f t="shared" si="2"/>
        <v>3.8000637931034484</v>
      </c>
      <c r="L6" s="4">
        <v>0.19</v>
      </c>
      <c r="M6" s="5">
        <f t="shared" si="3"/>
        <v>0.72201212068965526</v>
      </c>
    </row>
    <row r="7" spans="2:13" x14ac:dyDescent="0.55000000000000004">
      <c r="B7" s="6" t="s">
        <v>14</v>
      </c>
      <c r="C7" s="17" t="s">
        <v>15</v>
      </c>
      <c r="D7" s="17"/>
      <c r="E7" s="4">
        <v>8</v>
      </c>
      <c r="F7" s="4">
        <v>16.5</v>
      </c>
      <c r="G7" s="4">
        <f t="shared" ref="G7:G8" si="4">E7*F7</f>
        <v>132</v>
      </c>
      <c r="H7" s="4">
        <v>1.4842</v>
      </c>
      <c r="I7" s="4">
        <f t="shared" si="0"/>
        <v>195.9144</v>
      </c>
      <c r="J7" s="4">
        <f>F14/(116*24)</f>
        <v>4.2715128922025475E-2</v>
      </c>
      <c r="K7" s="4">
        <f t="shared" si="2"/>
        <v>8.3685088536812682</v>
      </c>
      <c r="L7" s="4">
        <v>0.19</v>
      </c>
      <c r="M7" s="5">
        <f t="shared" si="3"/>
        <v>1.590016682199441</v>
      </c>
    </row>
    <row r="8" spans="2:13" ht="57.6" x14ac:dyDescent="0.55000000000000004">
      <c r="B8" s="3" t="s">
        <v>16</v>
      </c>
      <c r="C8" s="17" t="s">
        <v>15</v>
      </c>
      <c r="D8" s="17"/>
      <c r="E8" s="4">
        <v>1</v>
      </c>
      <c r="F8" s="4">
        <v>16.5</v>
      </c>
      <c r="G8" s="4">
        <f t="shared" si="4"/>
        <v>16.5</v>
      </c>
      <c r="H8" s="4">
        <v>1.4842</v>
      </c>
      <c r="I8" s="4">
        <f t="shared" si="0"/>
        <v>24.4893</v>
      </c>
      <c r="J8" s="4">
        <f>F15/(116*24)</f>
        <v>0.62470876048462254</v>
      </c>
      <c r="K8" s="4">
        <f t="shared" si="2"/>
        <v>15.298680248136067</v>
      </c>
      <c r="L8" s="4">
        <v>0.19</v>
      </c>
      <c r="M8" s="5">
        <f t="shared" si="3"/>
        <v>2.9067492471458527</v>
      </c>
    </row>
    <row r="9" spans="2:13" ht="14.7" thickBot="1" x14ac:dyDescent="0.6">
      <c r="B9" s="7" t="s">
        <v>17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8">
        <f>SUM(M4:M8)</f>
        <v>7.9135606621039143</v>
      </c>
    </row>
    <row r="11" spans="2:13" ht="14.7" thickBot="1" x14ac:dyDescent="0.6"/>
    <row r="12" spans="2:13" x14ac:dyDescent="0.55000000000000004">
      <c r="B12" s="19" t="s">
        <v>18</v>
      </c>
      <c r="C12" s="20"/>
      <c r="D12" s="20"/>
      <c r="E12" s="20"/>
      <c r="F12" s="21"/>
    </row>
    <row r="13" spans="2:13" ht="14.7" thickBot="1" x14ac:dyDescent="0.6">
      <c r="B13" s="9" t="s">
        <v>19</v>
      </c>
      <c r="C13" s="10" t="s">
        <v>20</v>
      </c>
      <c r="D13" s="10" t="s">
        <v>21</v>
      </c>
      <c r="E13" s="10" t="s">
        <v>22</v>
      </c>
      <c r="F13" s="11" t="s">
        <v>23</v>
      </c>
    </row>
    <row r="14" spans="2:13" ht="14.7" thickTop="1" x14ac:dyDescent="0.55000000000000004">
      <c r="B14" s="12" t="s">
        <v>24</v>
      </c>
      <c r="C14" s="4">
        <v>440</v>
      </c>
      <c r="D14" s="4">
        <f>C14/3.7</f>
        <v>118.91891891891892</v>
      </c>
      <c r="E14" s="4">
        <v>1</v>
      </c>
      <c r="F14" s="5">
        <f>D14*E14</f>
        <v>118.91891891891892</v>
      </c>
    </row>
    <row r="15" spans="2:13" ht="14.7" thickBot="1" x14ac:dyDescent="0.6">
      <c r="B15" s="13" t="s">
        <v>25</v>
      </c>
      <c r="C15" s="14">
        <v>143</v>
      </c>
      <c r="D15" s="14">
        <f>C15/3.7</f>
        <v>38.648648648648646</v>
      </c>
      <c r="E15" s="14">
        <v>45</v>
      </c>
      <c r="F15" s="15">
        <f>D15*E15</f>
        <v>1739.1891891891892</v>
      </c>
    </row>
  </sheetData>
  <mergeCells count="3">
    <mergeCell ref="C7:D7"/>
    <mergeCell ref="C8:D8"/>
    <mergeCell ref="B12:F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Hein, Steven Robert</dc:creator>
  <cp:lastModifiedBy>Hein, Steven R</cp:lastModifiedBy>
  <dcterms:created xsi:type="dcterms:W3CDTF">2015-06-05T18:17:20Z</dcterms:created>
  <dcterms:modified xsi:type="dcterms:W3CDTF">2024-12-20T00:29:57Z</dcterms:modified>
</cp:coreProperties>
</file>